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ISCAL\Cuenta Publica\2024\Digital\4.-Trimestre\"/>
    </mc:Choice>
  </mc:AlternateContent>
  <bookViews>
    <workbookView xWindow="0" yWindow="0" windowWidth="28800" windowHeight="1188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COG!$A$4:$A$77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6" l="1"/>
  <c r="F26" i="6" l="1"/>
  <c r="F23" i="6" s="1"/>
  <c r="F24" i="6"/>
  <c r="F9" i="6"/>
  <c r="F69" i="6"/>
  <c r="F65" i="6"/>
  <c r="F57" i="6"/>
  <c r="F53" i="6"/>
  <c r="F43" i="6"/>
  <c r="F33" i="6"/>
  <c r="F13" i="6"/>
  <c r="F5" i="6"/>
  <c r="C55" i="6" l="1"/>
  <c r="C49" i="6"/>
  <c r="C16" i="6" l="1"/>
  <c r="C30" i="6"/>
  <c r="C14" i="6"/>
  <c r="G38" i="5" l="1"/>
  <c r="D38" i="5"/>
  <c r="G38" i="6"/>
  <c r="D38" i="6"/>
  <c r="B7" i="4" l="1"/>
  <c r="B24" i="6" l="1"/>
  <c r="G40" i="5" l="1"/>
  <c r="G39" i="5"/>
  <c r="G37" i="5"/>
  <c r="G36" i="5"/>
  <c r="G34" i="5"/>
  <c r="G33" i="5"/>
  <c r="G32" i="5"/>
  <c r="G31" i="5"/>
  <c r="G30" i="5"/>
  <c r="G29" i="5"/>
  <c r="G28" i="5"/>
  <c r="G27" i="5"/>
  <c r="G26" i="5"/>
  <c r="G25" i="5"/>
  <c r="G23" i="5"/>
  <c r="G22" i="5"/>
  <c r="G20" i="5"/>
  <c r="G19" i="5"/>
  <c r="G18" i="5"/>
  <c r="G17" i="5"/>
  <c r="G14" i="5"/>
  <c r="G13" i="5"/>
  <c r="G12" i="5"/>
  <c r="G11" i="5"/>
  <c r="G10" i="5"/>
  <c r="G9" i="5"/>
  <c r="G8" i="5"/>
  <c r="G7" i="5"/>
  <c r="G6" i="5"/>
  <c r="D40" i="5"/>
  <c r="D39" i="5"/>
  <c r="D37" i="5"/>
  <c r="D36" i="5"/>
  <c r="D34" i="5"/>
  <c r="D33" i="5"/>
  <c r="D32" i="5"/>
  <c r="D31" i="5"/>
  <c r="D30" i="5"/>
  <c r="D29" i="5"/>
  <c r="D28" i="5"/>
  <c r="D27" i="5"/>
  <c r="D26" i="5"/>
  <c r="D25" i="5"/>
  <c r="D23" i="5"/>
  <c r="D22" i="5"/>
  <c r="D21" i="5"/>
  <c r="G21" i="5" s="1"/>
  <c r="D20" i="5"/>
  <c r="D19" i="5"/>
  <c r="D18" i="5"/>
  <c r="D17" i="5"/>
  <c r="D14" i="5"/>
  <c r="D13" i="5"/>
  <c r="D12" i="5"/>
  <c r="D11" i="5"/>
  <c r="D10" i="5"/>
  <c r="D9" i="5"/>
  <c r="D8" i="5"/>
  <c r="D7" i="5"/>
  <c r="D6" i="5"/>
  <c r="F36" i="5"/>
  <c r="F25" i="5"/>
  <c r="F16" i="5"/>
  <c r="F42" i="5" s="1"/>
  <c r="F6" i="5"/>
  <c r="E36" i="5"/>
  <c r="E25" i="5"/>
  <c r="E16" i="5"/>
  <c r="E6" i="5"/>
  <c r="C36" i="5"/>
  <c r="C25" i="5"/>
  <c r="C16" i="5"/>
  <c r="C42" i="5" s="1"/>
  <c r="C6" i="5"/>
  <c r="B36" i="5"/>
  <c r="B25" i="5"/>
  <c r="B16" i="5"/>
  <c r="D16" i="5" s="1"/>
  <c r="B6" i="5"/>
  <c r="G50" i="4"/>
  <c r="G48" i="4"/>
  <c r="G46" i="4"/>
  <c r="G44" i="4"/>
  <c r="G42" i="4"/>
  <c r="G40" i="4"/>
  <c r="G38" i="4"/>
  <c r="D50" i="4"/>
  <c r="D48" i="4"/>
  <c r="D46" i="4"/>
  <c r="D44" i="4"/>
  <c r="D42" i="4"/>
  <c r="D40" i="4"/>
  <c r="D38" i="4"/>
  <c r="F52" i="4"/>
  <c r="E52" i="4"/>
  <c r="C52" i="4"/>
  <c r="B52" i="4"/>
  <c r="G28" i="4"/>
  <c r="G27" i="4"/>
  <c r="G26" i="4"/>
  <c r="G25" i="4"/>
  <c r="D30" i="4"/>
  <c r="D28" i="4"/>
  <c r="D27" i="4"/>
  <c r="D26" i="4"/>
  <c r="D25" i="4"/>
  <c r="F30" i="4"/>
  <c r="E30" i="4"/>
  <c r="C30" i="4"/>
  <c r="B30" i="4"/>
  <c r="F16" i="4"/>
  <c r="E16" i="4"/>
  <c r="C16" i="4"/>
  <c r="B16" i="4"/>
  <c r="G14" i="4"/>
  <c r="G13" i="4"/>
  <c r="G12" i="4"/>
  <c r="G11" i="4"/>
  <c r="G10" i="4"/>
  <c r="G9" i="4"/>
  <c r="D14" i="4"/>
  <c r="D13" i="4"/>
  <c r="D12" i="4"/>
  <c r="D11" i="4"/>
  <c r="D10" i="4"/>
  <c r="D9" i="4"/>
  <c r="D8" i="4"/>
  <c r="G8" i="4" s="1"/>
  <c r="D7" i="4"/>
  <c r="G7" i="4" s="1"/>
  <c r="F16" i="8"/>
  <c r="E16" i="8"/>
  <c r="C16" i="8"/>
  <c r="B16" i="8"/>
  <c r="G14" i="8"/>
  <c r="G12" i="8"/>
  <c r="G10" i="8"/>
  <c r="D14" i="8"/>
  <c r="D12" i="8"/>
  <c r="D10" i="8"/>
  <c r="D8" i="8"/>
  <c r="D6" i="8"/>
  <c r="G6" i="8" s="1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4" i="6"/>
  <c r="G51" i="6"/>
  <c r="G40" i="6"/>
  <c r="G39" i="6"/>
  <c r="G36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G55" i="6" s="1"/>
  <c r="D54" i="6"/>
  <c r="D52" i="6"/>
  <c r="G52" i="6" s="1"/>
  <c r="D51" i="6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D39" i="6"/>
  <c r="D37" i="6"/>
  <c r="G37" i="6" s="1"/>
  <c r="D36" i="6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D12" i="6"/>
  <c r="G12" i="6" s="1"/>
  <c r="D11" i="6"/>
  <c r="G11" i="6" s="1"/>
  <c r="D10" i="6"/>
  <c r="G10" i="6" s="1"/>
  <c r="D9" i="6"/>
  <c r="G9" i="6" s="1"/>
  <c r="D8" i="6"/>
  <c r="G8" i="6" s="1"/>
  <c r="D7" i="6"/>
  <c r="G7" i="6" s="1"/>
  <c r="D6" i="6"/>
  <c r="G6" i="6" s="1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D53" i="6" s="1"/>
  <c r="C43" i="6"/>
  <c r="C33" i="6"/>
  <c r="C23" i="6"/>
  <c r="C13" i="6"/>
  <c r="D13" i="6" s="1"/>
  <c r="C5" i="6"/>
  <c r="B69" i="6"/>
  <c r="B65" i="6"/>
  <c r="B57" i="6"/>
  <c r="B53" i="6"/>
  <c r="B43" i="6"/>
  <c r="B33" i="6"/>
  <c r="D33" i="6" s="1"/>
  <c r="G33" i="6" s="1"/>
  <c r="B23" i="6"/>
  <c r="B13" i="6"/>
  <c r="B5" i="6"/>
  <c r="D5" i="6" l="1"/>
  <c r="D23" i="6"/>
  <c r="G23" i="6" s="1"/>
  <c r="G16" i="5"/>
  <c r="G42" i="5" s="1"/>
  <c r="G53" i="6"/>
  <c r="D16" i="8"/>
  <c r="E42" i="5"/>
  <c r="D16" i="4"/>
  <c r="G16" i="4"/>
  <c r="G8" i="8"/>
  <c r="G16" i="8" s="1"/>
  <c r="F77" i="6"/>
  <c r="D43" i="6"/>
  <c r="G43" i="6"/>
  <c r="G13" i="6"/>
  <c r="E77" i="6"/>
  <c r="C77" i="6"/>
  <c r="G5" i="6"/>
  <c r="D42" i="5"/>
  <c r="B42" i="5"/>
  <c r="G52" i="4"/>
  <c r="D52" i="4"/>
  <c r="G30" i="4"/>
  <c r="B77" i="6"/>
  <c r="D77" i="6" l="1"/>
  <c r="G77" i="6"/>
</calcChain>
</file>

<file path=xl/sharedStrings.xml><?xml version="1.0" encoding="utf-8"?>
<sst xmlns="http://schemas.openxmlformats.org/spreadsheetml/2006/main" count="200" uniqueCount="142">
  <si>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</si>
  <si>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</si>
  <si>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</si>
  <si>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</si>
  <si>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</si>
  <si>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</si>
  <si>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</si>
  <si>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</si>
  <si>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</si>
  <si>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</si>
  <si>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</si>
  <si>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</si>
  <si>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</si>
  <si>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</si>
  <si>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</si>
  <si>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</si>
  <si>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</si>
  <si>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</si>
  <si>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</si>
  <si>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</si>
  <si>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</si>
  <si>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</si>
  <si>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</si>
  <si>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</si>
  <si>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</si>
  <si>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</si>
  <si>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</si>
  <si>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</si>
  <si>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</si>
  <si>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</si>
  <si>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</si>
  <si>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</si>
  <si>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</si>
  <si>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</si>
  <si>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</si>
  <si>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</si>
  <si>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</si>
  <si>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</si>
  <si>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</si>
  <si>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</si>
  <si>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</si>
  <si>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</si>
  <si>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</si>
  <si>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</si>
  <si>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</si>
  <si>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</si>
  <si>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</si>
  <si>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</si>
  <si>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</si>
  <si>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</si>
  <si>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</si>
  <si>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</si>
  <si>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</si>
  <si>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</si>
  <si>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</si>
  <si>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</si>
  <si>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</si>
  <si>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</si>
  <si>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</si>
  <si>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</si>
  <si>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</si>
  <si>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</si>
  <si>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</si>
  <si>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</si>
  <si>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</si>
  <si>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</si>
  <si>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</si>
  <si>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</si>
  <si>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</si>
  <si>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</si>
  <si>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</si>
  <si>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</si>
  <si>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</si>
  <si>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</si>
  <si>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</si>
  <si>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</si>
  <si>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</si>
  <si>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</si>
  <si>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</si>
  <si>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</si>
  <si>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</si>
  <si>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</si>
  <si>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</si>
  <si>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</si>
  <si>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</si>
  <si>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</si>
  <si>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</si>
  <si>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</si>
  <si>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</si>
  <si>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</si>
  <si>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</si>
  <si>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</si>
  <si>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</si>
  <si>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</si>
  <si>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</si>
  <si>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</si>
  <si>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</si>
  <si>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</si>
  <si>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</si>
  <si>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</si>
  <si>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</si>
  <si>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</si>
  <si>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</si>
  <si>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</si>
  <si>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</si>
  <si>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</si>
  <si>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</si>
  <si>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</si>
  <si>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</si>
  <si>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</si>
  <si>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</si>
  <si>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</si>
  <si>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</si>
  <si>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</si>
  <si>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</si>
  <si>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</si>
  <si>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</si>
  <si>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</si>
  <si>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</si>
  <si>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</si>
  <si>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</si>
  <si>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</si>
  <si>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</si>
  <si>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</si>
  <si>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</si>
  <si>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</si>
  <si>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</si>
  <si>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</si>
  <si>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</si>
  <si>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</si>
  <si>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</si>
  <si>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</si>
  <si>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>Coordinación de la Política de Gobierno</t>
  </si>
  <si>
    <t>Centro de Ciencias Explora</t>
  </si>
  <si>
    <t>Centros del Saber</t>
  </si>
  <si>
    <t>Estacionamiento</t>
  </si>
  <si>
    <t>Patronato de Explora
Estado Analítico del Ejercicio del Presupuesto de Egresos
Clasificación por Objeto del Gasto (Capítulo y Concepto)
Del 01 de Enero al 31 de Diciembre del 2024</t>
  </si>
  <si>
    <t>Patronato de Explora
Estado Analítico del Ejercicio del Presupuesto de Egresos
Clasificación Económica (por Tipo de Gasto)
Del 01 de Enero al 31 de Diciembre del 2024</t>
  </si>
  <si>
    <t>Patronato de Explora
Estado Analítico del Ejercicio del Presupuesto de Egresos
Clasificación Administrativa
Del 01 de Enero al 31 de Diciembre del 2024</t>
  </si>
  <si>
    <t>Gobierno (Federal/Estatal/Municipal) de Patronato de Explora
Estado Analítico del Ejercicio del Presupuesto de Egresos
Clasificación Administrativa
Del 01 de Enero al 31 de Diciembre del 2024</t>
  </si>
  <si>
    <t>Sector Paraestatal del Gobierno (Federal/Estatal/Municipal) de Patronato de Explora
Estado Analítico del Ejercicio del Presupuesto de Egresos
Clasificación Administrativa
Del 01 Enero al 31 de Diciembre del 2024</t>
  </si>
  <si>
    <t>Patronato de Explora
Estado Analítico del Ejercicio del Presupuesto de Egresos
Clasificación Funcional (Finalidad y Función)
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</si>
</sst>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2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2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3" xfId="0" applyFont="1" applyBorder="1" applyProtection="1">
      <protection locked="0"/>
    </xf>
    <xf numFmtId="4" fontId="6" fillId="0" borderId="7" xfId="0" applyNumberFormat="1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6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2" fillId="0" borderId="12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0" borderId="9" xfId="0" applyFont="1" applyBorder="1" applyAlignment="1" applyProtection="1">
      <alignment horizontal="left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6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6" fillId="0" borderId="5" xfId="0" applyFont="1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4" fontId="6" fillId="0" borderId="14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0" fillId="0" borderId="0" xfId="0" applyNumberFormat="1" applyProtection="1"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showGridLines="0" tabSelected="1" topLeftCell="A34" workbookViewId="0">
      <selection activeCell="E77" sqref="E77:F77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45" t="s">
        <v>136</v>
      </c>
      <c r="B1" s="46"/>
      <c r="C1" s="46"/>
      <c r="D1" s="46"/>
      <c r="E1" s="46"/>
      <c r="F1" s="46"/>
      <c r="G1" s="47"/>
    </row>
    <row r="2" spans="1:7" x14ac:dyDescent="0.2">
      <c r="A2" s="24"/>
      <c r="B2" s="27" t="s">
        <v>0</v>
      </c>
      <c r="C2" s="28"/>
      <c r="D2" s="28"/>
      <c r="E2" s="28"/>
      <c r="F2" s="29"/>
      <c r="G2" s="48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9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41" t="s">
        <v>10</v>
      </c>
      <c r="B5" s="43">
        <f>SUM(B6:B12)</f>
        <v>30100639.649999999</v>
      </c>
      <c r="C5" s="43">
        <f>SUM(C6:C12)</f>
        <v>0</v>
      </c>
      <c r="D5" s="43">
        <f>+B5+C5</f>
        <v>30100639.649999999</v>
      </c>
      <c r="E5" s="43">
        <f>SUM(E6:E12)</f>
        <v>27000595.330000002</v>
      </c>
      <c r="F5" s="43">
        <f>SUM(F6:F12)</f>
        <v>26269791.820000004</v>
      </c>
      <c r="G5" s="43">
        <f>+D5-E5</f>
        <v>3100044.3199999966</v>
      </c>
    </row>
    <row r="6" spans="1:7" x14ac:dyDescent="0.2">
      <c r="A6" s="38" t="s">
        <v>11</v>
      </c>
      <c r="B6" s="6">
        <v>11932296.319999998</v>
      </c>
      <c r="C6" s="6">
        <v>481930.48</v>
      </c>
      <c r="D6" s="6">
        <f t="shared" ref="D6:D69" si="0">+B6+C6</f>
        <v>12414226.799999999</v>
      </c>
      <c r="E6" s="6">
        <v>12414226.800000001</v>
      </c>
      <c r="F6" s="6">
        <v>12414226.800000001</v>
      </c>
      <c r="G6" s="6">
        <f t="shared" ref="G6:G69" si="1">+D6-E6</f>
        <v>0</v>
      </c>
    </row>
    <row r="7" spans="1:7" x14ac:dyDescent="0.2">
      <c r="A7" s="38" t="s">
        <v>12</v>
      </c>
      <c r="B7" s="6">
        <v>5960605.6999999993</v>
      </c>
      <c r="C7" s="6">
        <v>-1081930.48</v>
      </c>
      <c r="D7" s="6">
        <f t="shared" si="0"/>
        <v>4878675.2199999988</v>
      </c>
      <c r="E7" s="6">
        <v>3849031.64</v>
      </c>
      <c r="F7" s="6">
        <v>3849031.64</v>
      </c>
      <c r="G7" s="6">
        <f t="shared" si="1"/>
        <v>1029643.5799999987</v>
      </c>
    </row>
    <row r="8" spans="1:7" x14ac:dyDescent="0.2">
      <c r="A8" s="38" t="s">
        <v>13</v>
      </c>
      <c r="B8" s="6">
        <v>1991745.5899999999</v>
      </c>
      <c r="C8" s="6">
        <v>0</v>
      </c>
      <c r="D8" s="6">
        <f t="shared" si="0"/>
        <v>1991745.5899999999</v>
      </c>
      <c r="E8" s="6">
        <v>1451809.09</v>
      </c>
      <c r="F8" s="6">
        <v>1451809.09</v>
      </c>
      <c r="G8" s="6">
        <f t="shared" si="1"/>
        <v>539936.49999999977</v>
      </c>
    </row>
    <row r="9" spans="1:7" x14ac:dyDescent="0.2">
      <c r="A9" s="38" t="s">
        <v>14</v>
      </c>
      <c r="B9" s="6">
        <v>4235413.5</v>
      </c>
      <c r="C9" s="6">
        <v>600000</v>
      </c>
      <c r="D9" s="6">
        <f t="shared" si="0"/>
        <v>4835413.5</v>
      </c>
      <c r="E9" s="6">
        <v>4337794.57</v>
      </c>
      <c r="F9" s="6">
        <f>4337794.57-730803.51</f>
        <v>3606991.0600000005</v>
      </c>
      <c r="G9" s="6">
        <f t="shared" si="1"/>
        <v>497618.9299999997</v>
      </c>
    </row>
    <row r="10" spans="1:7" x14ac:dyDescent="0.2">
      <c r="A10" s="38" t="s">
        <v>15</v>
      </c>
      <c r="B10" s="6">
        <v>3594119.2200000007</v>
      </c>
      <c r="C10" s="6">
        <v>0</v>
      </c>
      <c r="D10" s="6">
        <f t="shared" si="0"/>
        <v>3594119.2200000007</v>
      </c>
      <c r="E10" s="6">
        <v>2589943.12</v>
      </c>
      <c r="F10" s="6">
        <v>2589943.12</v>
      </c>
      <c r="G10" s="6">
        <f t="shared" si="1"/>
        <v>1004176.1000000006</v>
      </c>
    </row>
    <row r="11" spans="1:7" x14ac:dyDescent="0.2">
      <c r="A11" s="38" t="s">
        <v>16</v>
      </c>
      <c r="B11" s="6">
        <v>0</v>
      </c>
      <c r="C11" s="6">
        <v>0</v>
      </c>
      <c r="D11" s="6">
        <f t="shared" si="0"/>
        <v>0</v>
      </c>
      <c r="E11" s="6">
        <v>0</v>
      </c>
      <c r="F11" s="6">
        <v>0</v>
      </c>
      <c r="G11" s="6">
        <f t="shared" si="1"/>
        <v>0</v>
      </c>
    </row>
    <row r="12" spans="1:7" x14ac:dyDescent="0.2">
      <c r="A12" s="38" t="s">
        <v>17</v>
      </c>
      <c r="B12" s="6">
        <v>2386459.3200000003</v>
      </c>
      <c r="C12" s="6">
        <v>0</v>
      </c>
      <c r="D12" s="6">
        <f t="shared" si="0"/>
        <v>2386459.3200000003</v>
      </c>
      <c r="E12" s="6">
        <v>2357790.11</v>
      </c>
      <c r="F12" s="6">
        <v>2357790.11</v>
      </c>
      <c r="G12" s="6">
        <f t="shared" si="1"/>
        <v>28669.210000000428</v>
      </c>
    </row>
    <row r="13" spans="1:7" x14ac:dyDescent="0.2">
      <c r="A13" s="41" t="s">
        <v>129</v>
      </c>
      <c r="B13" s="42">
        <f>SUM(B14:B22)</f>
        <v>7817433</v>
      </c>
      <c r="C13" s="42">
        <f>SUM(C14:C22)</f>
        <v>439920</v>
      </c>
      <c r="D13" s="42">
        <f t="shared" si="0"/>
        <v>8257353</v>
      </c>
      <c r="E13" s="42">
        <f>SUM(E14:E22)</f>
        <v>5651754.7100000009</v>
      </c>
      <c r="F13" s="42">
        <f>SUM(F14:F22)</f>
        <v>5651754.7100000009</v>
      </c>
      <c r="G13" s="42">
        <f t="shared" si="1"/>
        <v>2605598.2899999991</v>
      </c>
    </row>
    <row r="14" spans="1:7" x14ac:dyDescent="0.2">
      <c r="A14" s="38" t="s">
        <v>18</v>
      </c>
      <c r="B14" s="6">
        <v>1812733</v>
      </c>
      <c r="C14" s="6">
        <f>-35000+28000</f>
        <v>-7000</v>
      </c>
      <c r="D14" s="6">
        <f t="shared" si="0"/>
        <v>1805733</v>
      </c>
      <c r="E14" s="6">
        <v>725568.14</v>
      </c>
      <c r="F14" s="6">
        <v>725568.14</v>
      </c>
      <c r="G14" s="6">
        <f t="shared" si="1"/>
        <v>1080164.8599999999</v>
      </c>
    </row>
    <row r="15" spans="1:7" x14ac:dyDescent="0.2">
      <c r="A15" s="38" t="s">
        <v>19</v>
      </c>
      <c r="B15" s="6">
        <v>213100</v>
      </c>
      <c r="C15" s="6">
        <v>0</v>
      </c>
      <c r="D15" s="6">
        <f t="shared" si="0"/>
        <v>213100</v>
      </c>
      <c r="E15" s="6">
        <v>153265.75</v>
      </c>
      <c r="F15" s="6">
        <v>153265.75</v>
      </c>
      <c r="G15" s="6">
        <f t="shared" si="1"/>
        <v>59834.25</v>
      </c>
    </row>
    <row r="16" spans="1:7" x14ac:dyDescent="0.2">
      <c r="A16" s="38" t="s">
        <v>20</v>
      </c>
      <c r="B16" s="6">
        <v>3534800</v>
      </c>
      <c r="C16" s="6">
        <f>49000+111920+300000</f>
        <v>460920</v>
      </c>
      <c r="D16" s="6">
        <f t="shared" si="0"/>
        <v>3995720</v>
      </c>
      <c r="E16" s="6">
        <v>3032378.04</v>
      </c>
      <c r="F16" s="6">
        <v>3032378.04</v>
      </c>
      <c r="G16" s="6">
        <f t="shared" si="1"/>
        <v>963341.96</v>
      </c>
    </row>
    <row r="17" spans="1:7" x14ac:dyDescent="0.2">
      <c r="A17" s="38" t="s">
        <v>21</v>
      </c>
      <c r="B17" s="6">
        <v>45000</v>
      </c>
      <c r="C17" s="6">
        <v>0</v>
      </c>
      <c r="D17" s="6">
        <f t="shared" si="0"/>
        <v>45000</v>
      </c>
      <c r="E17" s="6">
        <v>4215</v>
      </c>
      <c r="F17" s="6">
        <v>4215</v>
      </c>
      <c r="G17" s="6">
        <f t="shared" si="1"/>
        <v>40785</v>
      </c>
    </row>
    <row r="18" spans="1:7" x14ac:dyDescent="0.2">
      <c r="A18" s="38" t="s">
        <v>22</v>
      </c>
      <c r="B18" s="6">
        <v>57300</v>
      </c>
      <c r="C18" s="6">
        <v>0</v>
      </c>
      <c r="D18" s="6">
        <f t="shared" si="0"/>
        <v>57300</v>
      </c>
      <c r="E18" s="6">
        <v>9782.06</v>
      </c>
      <c r="F18" s="6">
        <v>9782.06</v>
      </c>
      <c r="G18" s="6">
        <f t="shared" si="1"/>
        <v>47517.94</v>
      </c>
    </row>
    <row r="19" spans="1:7" x14ac:dyDescent="0.2">
      <c r="A19" s="38" t="s">
        <v>23</v>
      </c>
      <c r="B19" s="6">
        <v>207900</v>
      </c>
      <c r="C19" s="6">
        <v>0</v>
      </c>
      <c r="D19" s="6">
        <f t="shared" si="0"/>
        <v>207900</v>
      </c>
      <c r="E19" s="6">
        <v>171553.93</v>
      </c>
      <c r="F19" s="6">
        <v>171553.93</v>
      </c>
      <c r="G19" s="6">
        <f t="shared" si="1"/>
        <v>36346.070000000007</v>
      </c>
    </row>
    <row r="20" spans="1:7" x14ac:dyDescent="0.2">
      <c r="A20" s="38" t="s">
        <v>24</v>
      </c>
      <c r="B20" s="6">
        <v>358000</v>
      </c>
      <c r="C20" s="6">
        <v>-16000</v>
      </c>
      <c r="D20" s="6">
        <f t="shared" si="0"/>
        <v>342000</v>
      </c>
      <c r="E20" s="6">
        <v>136783.94</v>
      </c>
      <c r="F20" s="6">
        <v>136783.94</v>
      </c>
      <c r="G20" s="6">
        <f t="shared" si="1"/>
        <v>205216.06</v>
      </c>
    </row>
    <row r="21" spans="1:7" x14ac:dyDescent="0.2">
      <c r="A21" s="38" t="s">
        <v>25</v>
      </c>
      <c r="B21" s="6">
        <v>0</v>
      </c>
      <c r="C21" s="6">
        <v>0</v>
      </c>
      <c r="D21" s="6">
        <f t="shared" si="0"/>
        <v>0</v>
      </c>
      <c r="E21" s="6">
        <v>0</v>
      </c>
      <c r="F21" s="6">
        <v>0</v>
      </c>
      <c r="G21" s="6">
        <f t="shared" si="1"/>
        <v>0</v>
      </c>
    </row>
    <row r="22" spans="1:7" x14ac:dyDescent="0.2">
      <c r="A22" s="38" t="s">
        <v>26</v>
      </c>
      <c r="B22" s="6">
        <v>1588600</v>
      </c>
      <c r="C22" s="6">
        <v>2000</v>
      </c>
      <c r="D22" s="6">
        <f t="shared" si="0"/>
        <v>1590600</v>
      </c>
      <c r="E22" s="6">
        <v>1418207.85</v>
      </c>
      <c r="F22" s="6">
        <v>1418207.85</v>
      </c>
      <c r="G22" s="6">
        <f t="shared" si="1"/>
        <v>172392.14999999991</v>
      </c>
    </row>
    <row r="23" spans="1:7" x14ac:dyDescent="0.2">
      <c r="A23" s="41" t="s">
        <v>27</v>
      </c>
      <c r="B23" s="42">
        <f>SUM(B24:B32)</f>
        <v>22491105.350000001</v>
      </c>
      <c r="C23" s="42">
        <f>SUM(C24:C32)</f>
        <v>15728956.039999999</v>
      </c>
      <c r="D23" s="42">
        <f t="shared" si="0"/>
        <v>38220061.390000001</v>
      </c>
      <c r="E23" s="42">
        <f>SUM(E24:E32)</f>
        <v>32030846.859999999</v>
      </c>
      <c r="F23" s="42">
        <f>SUM(F24:F32)</f>
        <v>31933687.950000003</v>
      </c>
      <c r="G23" s="42">
        <f t="shared" si="1"/>
        <v>6189214.5300000012</v>
      </c>
    </row>
    <row r="24" spans="1:7" x14ac:dyDescent="0.2">
      <c r="A24" s="38" t="s">
        <v>28</v>
      </c>
      <c r="B24" s="6">
        <f>3109394-0.4</f>
        <v>3109393.6</v>
      </c>
      <c r="C24" s="6">
        <v>-790915.94</v>
      </c>
      <c r="D24" s="6">
        <f t="shared" si="0"/>
        <v>2318477.66</v>
      </c>
      <c r="E24" s="6">
        <v>1828019.81</v>
      </c>
      <c r="F24" s="6">
        <f>1828019.81-7007</f>
        <v>1821012.81</v>
      </c>
      <c r="G24" s="6">
        <f t="shared" si="1"/>
        <v>490457.85000000009</v>
      </c>
    </row>
    <row r="25" spans="1:7" x14ac:dyDescent="0.2">
      <c r="A25" s="38" t="s">
        <v>29</v>
      </c>
      <c r="B25" s="6">
        <v>1404800</v>
      </c>
      <c r="C25" s="6">
        <v>-1000000</v>
      </c>
      <c r="D25" s="6">
        <f t="shared" si="0"/>
        <v>404800</v>
      </c>
      <c r="E25" s="6">
        <v>184618.09</v>
      </c>
      <c r="F25" s="6">
        <v>184618.09</v>
      </c>
      <c r="G25" s="6">
        <f t="shared" si="1"/>
        <v>220181.91</v>
      </c>
    </row>
    <row r="26" spans="1:7" x14ac:dyDescent="0.2">
      <c r="A26" s="38" t="s">
        <v>30</v>
      </c>
      <c r="B26" s="6">
        <v>1087164.76</v>
      </c>
      <c r="C26" s="6">
        <v>248843.56</v>
      </c>
      <c r="D26" s="6">
        <f t="shared" si="0"/>
        <v>1336008.32</v>
      </c>
      <c r="E26" s="6">
        <v>931434.69</v>
      </c>
      <c r="F26" s="6">
        <f>931434.69-20263.91</f>
        <v>911170.77999999991</v>
      </c>
      <c r="G26" s="6">
        <f t="shared" si="1"/>
        <v>404573.63000000012</v>
      </c>
    </row>
    <row r="27" spans="1:7" x14ac:dyDescent="0.2">
      <c r="A27" s="38" t="s">
        <v>31</v>
      </c>
      <c r="B27" s="6">
        <v>1950986</v>
      </c>
      <c r="C27" s="6">
        <v>-463500</v>
      </c>
      <c r="D27" s="6">
        <f t="shared" si="0"/>
        <v>1487486</v>
      </c>
      <c r="E27" s="6">
        <v>1177866.67</v>
      </c>
      <c r="F27" s="6">
        <v>1177866.67</v>
      </c>
      <c r="G27" s="6">
        <f t="shared" si="1"/>
        <v>309619.33000000007</v>
      </c>
    </row>
    <row r="28" spans="1:7" x14ac:dyDescent="0.2">
      <c r="A28" s="38" t="s">
        <v>32</v>
      </c>
      <c r="B28" s="6">
        <v>4077100.5</v>
      </c>
      <c r="C28" s="6">
        <v>9733043.6400000006</v>
      </c>
      <c r="D28" s="6">
        <f t="shared" si="0"/>
        <v>13810144.140000001</v>
      </c>
      <c r="E28" s="6">
        <v>12861248.35</v>
      </c>
      <c r="F28" s="6">
        <v>12861248.35</v>
      </c>
      <c r="G28" s="6">
        <f t="shared" si="1"/>
        <v>948895.79000000097</v>
      </c>
    </row>
    <row r="29" spans="1:7" x14ac:dyDescent="0.2">
      <c r="A29" s="38" t="s">
        <v>33</v>
      </c>
      <c r="B29" s="6">
        <v>4384000</v>
      </c>
      <c r="C29" s="6">
        <v>-1440128.7</v>
      </c>
      <c r="D29" s="6">
        <f t="shared" si="0"/>
        <v>2943871.3</v>
      </c>
      <c r="E29" s="6">
        <v>2250137.6000000001</v>
      </c>
      <c r="F29" s="6">
        <v>2250137.6000000001</v>
      </c>
      <c r="G29" s="6">
        <f t="shared" si="1"/>
        <v>693733.69999999972</v>
      </c>
    </row>
    <row r="30" spans="1:7" x14ac:dyDescent="0.2">
      <c r="A30" s="38" t="s">
        <v>34</v>
      </c>
      <c r="B30" s="6">
        <v>824287</v>
      </c>
      <c r="C30" s="6">
        <f>-9931.96+150000</f>
        <v>140068.04</v>
      </c>
      <c r="D30" s="6">
        <f t="shared" si="0"/>
        <v>964355.04</v>
      </c>
      <c r="E30" s="6">
        <v>924463.66</v>
      </c>
      <c r="F30" s="6">
        <v>924463.66</v>
      </c>
      <c r="G30" s="6">
        <f t="shared" si="1"/>
        <v>39891.380000000005</v>
      </c>
    </row>
    <row r="31" spans="1:7" x14ac:dyDescent="0.2">
      <c r="A31" s="38" t="s">
        <v>35</v>
      </c>
      <c r="B31" s="6">
        <v>130380</v>
      </c>
      <c r="C31" s="6">
        <v>1245718.8999999999</v>
      </c>
      <c r="D31" s="6">
        <f t="shared" si="0"/>
        <v>1376098.9</v>
      </c>
      <c r="E31" s="6">
        <v>672890.3</v>
      </c>
      <c r="F31" s="6">
        <v>672890.3</v>
      </c>
      <c r="G31" s="6">
        <f t="shared" si="1"/>
        <v>703208.59999999986</v>
      </c>
    </row>
    <row r="32" spans="1:7" x14ac:dyDescent="0.2">
      <c r="A32" s="38" t="s">
        <v>36</v>
      </c>
      <c r="B32" s="6">
        <v>5522993.4900000002</v>
      </c>
      <c r="C32" s="6">
        <v>8055826.54</v>
      </c>
      <c r="D32" s="6">
        <f t="shared" si="0"/>
        <v>13578820.030000001</v>
      </c>
      <c r="E32" s="6">
        <v>11200167.689999999</v>
      </c>
      <c r="F32" s="6">
        <f>11200167.69-69888</f>
        <v>11130279.689999999</v>
      </c>
      <c r="G32" s="6">
        <f t="shared" si="1"/>
        <v>2378652.3400000017</v>
      </c>
    </row>
    <row r="33" spans="1:7" x14ac:dyDescent="0.2">
      <c r="A33" s="41" t="s">
        <v>130</v>
      </c>
      <c r="B33" s="42">
        <f>SUM(B34:B42)</f>
        <v>0</v>
      </c>
      <c r="C33" s="42">
        <f>SUM(C34:C42)</f>
        <v>0</v>
      </c>
      <c r="D33" s="42">
        <f t="shared" si="0"/>
        <v>0</v>
      </c>
      <c r="E33" s="42">
        <f>SUM(E34:E42)</f>
        <v>0</v>
      </c>
      <c r="F33" s="42">
        <f>SUM(F34:F42)</f>
        <v>0</v>
      </c>
      <c r="G33" s="42">
        <f t="shared" si="1"/>
        <v>0</v>
      </c>
    </row>
    <row r="34" spans="1:7" x14ac:dyDescent="0.2">
      <c r="A34" s="38" t="s">
        <v>37</v>
      </c>
      <c r="B34" s="6">
        <v>0</v>
      </c>
      <c r="C34" s="6">
        <v>0</v>
      </c>
      <c r="D34" s="6">
        <f t="shared" si="0"/>
        <v>0</v>
      </c>
      <c r="E34" s="6">
        <v>0</v>
      </c>
      <c r="F34" s="6">
        <v>0</v>
      </c>
      <c r="G34" s="6">
        <f t="shared" si="1"/>
        <v>0</v>
      </c>
    </row>
    <row r="35" spans="1:7" x14ac:dyDescent="0.2">
      <c r="A35" s="38" t="s">
        <v>38</v>
      </c>
      <c r="B35" s="6">
        <v>0</v>
      </c>
      <c r="C35" s="6">
        <v>0</v>
      </c>
      <c r="D35" s="6">
        <f t="shared" si="0"/>
        <v>0</v>
      </c>
      <c r="E35" s="6">
        <v>0</v>
      </c>
      <c r="F35" s="6">
        <v>0</v>
      </c>
      <c r="G35" s="6">
        <f t="shared" si="1"/>
        <v>0</v>
      </c>
    </row>
    <row r="36" spans="1:7" x14ac:dyDescent="0.2">
      <c r="A36" s="38" t="s">
        <v>39</v>
      </c>
      <c r="B36" s="6">
        <v>0</v>
      </c>
      <c r="C36" s="6">
        <v>0</v>
      </c>
      <c r="D36" s="6">
        <f t="shared" si="0"/>
        <v>0</v>
      </c>
      <c r="E36" s="6">
        <v>0</v>
      </c>
      <c r="F36" s="6">
        <v>0</v>
      </c>
      <c r="G36" s="6">
        <f t="shared" si="1"/>
        <v>0</v>
      </c>
    </row>
    <row r="37" spans="1:7" x14ac:dyDescent="0.2">
      <c r="A37" s="38" t="s">
        <v>40</v>
      </c>
      <c r="B37" s="6">
        <v>0</v>
      </c>
      <c r="C37" s="6">
        <v>0</v>
      </c>
      <c r="D37" s="6">
        <f t="shared" si="0"/>
        <v>0</v>
      </c>
      <c r="E37" s="6">
        <v>0</v>
      </c>
      <c r="F37" s="6">
        <v>0</v>
      </c>
      <c r="G37" s="6">
        <f t="shared" si="1"/>
        <v>0</v>
      </c>
    </row>
    <row r="38" spans="1:7" x14ac:dyDescent="0.2">
      <c r="A38" s="38" t="s">
        <v>41</v>
      </c>
      <c r="B38" s="6">
        <v>0</v>
      </c>
      <c r="C38" s="6">
        <v>0</v>
      </c>
      <c r="D38" s="6">
        <f t="shared" si="0"/>
        <v>0</v>
      </c>
      <c r="E38" s="6">
        <v>0</v>
      </c>
      <c r="F38" s="6">
        <v>0</v>
      </c>
      <c r="G38" s="6">
        <f t="shared" si="1"/>
        <v>0</v>
      </c>
    </row>
    <row r="39" spans="1:7" x14ac:dyDescent="0.2">
      <c r="A39" s="38" t="s">
        <v>42</v>
      </c>
      <c r="B39" s="6">
        <v>0</v>
      </c>
      <c r="C39" s="6">
        <v>0</v>
      </c>
      <c r="D39" s="6">
        <f t="shared" si="0"/>
        <v>0</v>
      </c>
      <c r="E39" s="6">
        <v>0</v>
      </c>
      <c r="F39" s="6">
        <v>0</v>
      </c>
      <c r="G39" s="6">
        <f t="shared" si="1"/>
        <v>0</v>
      </c>
    </row>
    <row r="40" spans="1:7" x14ac:dyDescent="0.2">
      <c r="A40" s="38" t="s">
        <v>43</v>
      </c>
      <c r="B40" s="6">
        <v>0</v>
      </c>
      <c r="C40" s="6">
        <v>0</v>
      </c>
      <c r="D40" s="6">
        <f t="shared" si="0"/>
        <v>0</v>
      </c>
      <c r="E40" s="6">
        <v>0</v>
      </c>
      <c r="F40" s="6">
        <v>0</v>
      </c>
      <c r="G40" s="6">
        <f t="shared" si="1"/>
        <v>0</v>
      </c>
    </row>
    <row r="41" spans="1:7" x14ac:dyDescent="0.2">
      <c r="A41" s="38" t="s">
        <v>44</v>
      </c>
      <c r="B41" s="6">
        <v>0</v>
      </c>
      <c r="C41" s="6">
        <v>0</v>
      </c>
      <c r="D41" s="6">
        <f t="shared" si="0"/>
        <v>0</v>
      </c>
      <c r="E41" s="6">
        <v>0</v>
      </c>
      <c r="F41" s="6">
        <v>0</v>
      </c>
      <c r="G41" s="6">
        <f t="shared" si="1"/>
        <v>0</v>
      </c>
    </row>
    <row r="42" spans="1:7" x14ac:dyDescent="0.2">
      <c r="A42" s="38" t="s">
        <v>45</v>
      </c>
      <c r="B42" s="6">
        <v>0</v>
      </c>
      <c r="C42" s="6">
        <v>0</v>
      </c>
      <c r="D42" s="6">
        <f t="shared" si="0"/>
        <v>0</v>
      </c>
      <c r="E42" s="6">
        <v>0</v>
      </c>
      <c r="F42" s="6">
        <v>0</v>
      </c>
      <c r="G42" s="6">
        <f t="shared" si="1"/>
        <v>0</v>
      </c>
    </row>
    <row r="43" spans="1:7" x14ac:dyDescent="0.2">
      <c r="A43" s="41" t="s">
        <v>131</v>
      </c>
      <c r="B43" s="42">
        <f>SUM(B44:B52)</f>
        <v>1742250</v>
      </c>
      <c r="C43" s="42">
        <f>SUM(C44:C52)</f>
        <v>10460187.350000001</v>
      </c>
      <c r="D43" s="42">
        <f t="shared" si="0"/>
        <v>12202437.350000001</v>
      </c>
      <c r="E43" s="42">
        <f>SUM(E44:E52)</f>
        <v>34918617.209999993</v>
      </c>
      <c r="F43" s="42">
        <f>SUM(F44:F52)</f>
        <v>34918617.209999993</v>
      </c>
      <c r="G43" s="42">
        <f t="shared" si="1"/>
        <v>-22716179.859999992</v>
      </c>
    </row>
    <row r="44" spans="1:7" x14ac:dyDescent="0.2">
      <c r="A44" s="38" t="s">
        <v>46</v>
      </c>
      <c r="B44" s="6">
        <v>763000</v>
      </c>
      <c r="C44" s="6">
        <v>0</v>
      </c>
      <c r="D44" s="6">
        <f t="shared" si="0"/>
        <v>763000</v>
      </c>
      <c r="E44" s="6">
        <v>362890.91</v>
      </c>
      <c r="F44" s="6">
        <v>362890.91</v>
      </c>
      <c r="G44" s="6">
        <f t="shared" si="1"/>
        <v>400109.09</v>
      </c>
    </row>
    <row r="45" spans="1:7" x14ac:dyDescent="0.2">
      <c r="A45" s="38" t="s">
        <v>47</v>
      </c>
      <c r="B45" s="6">
        <v>740250</v>
      </c>
      <c r="C45" s="6">
        <v>3452116.95</v>
      </c>
      <c r="D45" s="6">
        <f t="shared" si="0"/>
        <v>4192366.95</v>
      </c>
      <c r="E45" s="6">
        <v>34555726.299999997</v>
      </c>
      <c r="F45" s="6">
        <v>34555726.299999997</v>
      </c>
      <c r="G45" s="6">
        <f t="shared" si="1"/>
        <v>-30363359.349999998</v>
      </c>
    </row>
    <row r="46" spans="1:7" x14ac:dyDescent="0.2">
      <c r="A46" s="38" t="s">
        <v>48</v>
      </c>
      <c r="B46" s="6">
        <v>10000</v>
      </c>
      <c r="C46" s="6">
        <v>0</v>
      </c>
      <c r="D46" s="6">
        <f t="shared" si="0"/>
        <v>10000</v>
      </c>
      <c r="E46" s="6">
        <v>0</v>
      </c>
      <c r="F46" s="6">
        <v>0</v>
      </c>
      <c r="G46" s="6">
        <f t="shared" si="1"/>
        <v>10000</v>
      </c>
    </row>
    <row r="47" spans="1:7" x14ac:dyDescent="0.2">
      <c r="A47" s="38" t="s">
        <v>49</v>
      </c>
      <c r="B47" s="6">
        <v>50000</v>
      </c>
      <c r="C47" s="6">
        <v>0</v>
      </c>
      <c r="D47" s="6">
        <f t="shared" si="0"/>
        <v>50000</v>
      </c>
      <c r="E47" s="6">
        <v>0</v>
      </c>
      <c r="F47" s="6">
        <v>0</v>
      </c>
      <c r="G47" s="6">
        <f t="shared" si="1"/>
        <v>50000</v>
      </c>
    </row>
    <row r="48" spans="1:7" x14ac:dyDescent="0.2">
      <c r="A48" s="38" t="s">
        <v>50</v>
      </c>
      <c r="B48" s="6">
        <v>0</v>
      </c>
      <c r="C48" s="6">
        <v>0</v>
      </c>
      <c r="D48" s="6">
        <f t="shared" si="0"/>
        <v>0</v>
      </c>
      <c r="E48" s="6">
        <v>0</v>
      </c>
      <c r="F48" s="6">
        <v>0</v>
      </c>
      <c r="G48" s="6">
        <f t="shared" si="1"/>
        <v>0</v>
      </c>
    </row>
    <row r="49" spans="1:7" x14ac:dyDescent="0.2">
      <c r="A49" s="38" t="s">
        <v>51</v>
      </c>
      <c r="B49" s="6">
        <v>49000</v>
      </c>
      <c r="C49" s="6">
        <f>1065970.4+819600+5122500</f>
        <v>7008070.4000000004</v>
      </c>
      <c r="D49" s="6">
        <f t="shared" si="0"/>
        <v>7057070.4000000004</v>
      </c>
      <c r="E49" s="6">
        <v>0</v>
      </c>
      <c r="F49" s="6">
        <v>0</v>
      </c>
      <c r="G49" s="6">
        <f t="shared" si="1"/>
        <v>7057070.4000000004</v>
      </c>
    </row>
    <row r="50" spans="1:7" x14ac:dyDescent="0.2">
      <c r="A50" s="38" t="s">
        <v>52</v>
      </c>
      <c r="B50" s="6">
        <v>0</v>
      </c>
      <c r="C50" s="6">
        <v>0</v>
      </c>
      <c r="D50" s="6">
        <f t="shared" si="0"/>
        <v>0</v>
      </c>
      <c r="E50" s="6">
        <v>0</v>
      </c>
      <c r="F50" s="6">
        <v>0</v>
      </c>
      <c r="G50" s="6">
        <f t="shared" si="1"/>
        <v>0</v>
      </c>
    </row>
    <row r="51" spans="1:7" x14ac:dyDescent="0.2">
      <c r="A51" s="38" t="s">
        <v>53</v>
      </c>
      <c r="B51" s="6">
        <v>0</v>
      </c>
      <c r="C51" s="6">
        <v>0</v>
      </c>
      <c r="D51" s="6">
        <f t="shared" si="0"/>
        <v>0</v>
      </c>
      <c r="E51" s="6">
        <v>0</v>
      </c>
      <c r="F51" s="6">
        <v>0</v>
      </c>
      <c r="G51" s="6">
        <f t="shared" si="1"/>
        <v>0</v>
      </c>
    </row>
    <row r="52" spans="1:7" x14ac:dyDescent="0.2">
      <c r="A52" s="38" t="s">
        <v>54</v>
      </c>
      <c r="B52" s="6">
        <v>130000</v>
      </c>
      <c r="C52" s="6">
        <v>0</v>
      </c>
      <c r="D52" s="6">
        <f t="shared" si="0"/>
        <v>130000</v>
      </c>
      <c r="E52" s="6">
        <v>0</v>
      </c>
      <c r="F52" s="6">
        <v>0</v>
      </c>
      <c r="G52" s="6">
        <f t="shared" si="1"/>
        <v>130000</v>
      </c>
    </row>
    <row r="53" spans="1:7" x14ac:dyDescent="0.2">
      <c r="A53" s="41" t="s">
        <v>55</v>
      </c>
      <c r="B53" s="42">
        <f>SUM(B54:B56)</f>
        <v>0</v>
      </c>
      <c r="C53" s="42">
        <f>SUM(C54:C56)</f>
        <v>13451267.210000001</v>
      </c>
      <c r="D53" s="42">
        <f t="shared" si="0"/>
        <v>13451267.210000001</v>
      </c>
      <c r="E53" s="42">
        <f>SUM(E54:E56)</f>
        <v>899531.16</v>
      </c>
      <c r="F53" s="42">
        <f>SUM(F54:F56)</f>
        <v>899531.16</v>
      </c>
      <c r="G53" s="42">
        <f t="shared" si="1"/>
        <v>12551736.050000001</v>
      </c>
    </row>
    <row r="54" spans="1:7" x14ac:dyDescent="0.2">
      <c r="A54" s="38" t="s">
        <v>56</v>
      </c>
      <c r="B54" s="6">
        <v>0</v>
      </c>
      <c r="C54" s="6">
        <v>0</v>
      </c>
      <c r="D54" s="6">
        <f t="shared" si="0"/>
        <v>0</v>
      </c>
      <c r="E54" s="6">
        <v>0</v>
      </c>
      <c r="F54" s="6">
        <v>0</v>
      </c>
      <c r="G54" s="6">
        <f t="shared" si="1"/>
        <v>0</v>
      </c>
    </row>
    <row r="55" spans="1:7" x14ac:dyDescent="0.2">
      <c r="A55" s="38" t="s">
        <v>57</v>
      </c>
      <c r="B55" s="6">
        <v>0</v>
      </c>
      <c r="C55" s="6">
        <f>923367.21+170000+2480400+9877500</f>
        <v>13451267.210000001</v>
      </c>
      <c r="D55" s="6">
        <f t="shared" si="0"/>
        <v>13451267.210000001</v>
      </c>
      <c r="E55" s="6">
        <v>899531.16</v>
      </c>
      <c r="F55" s="6">
        <v>899531.16</v>
      </c>
      <c r="G55" s="6">
        <f t="shared" si="1"/>
        <v>12551736.050000001</v>
      </c>
    </row>
    <row r="56" spans="1:7" x14ac:dyDescent="0.2">
      <c r="A56" s="38" t="s">
        <v>58</v>
      </c>
      <c r="B56" s="6">
        <v>0</v>
      </c>
      <c r="C56" s="6">
        <v>0</v>
      </c>
      <c r="D56" s="6">
        <f t="shared" si="0"/>
        <v>0</v>
      </c>
      <c r="E56" s="6">
        <v>0</v>
      </c>
      <c r="F56" s="6">
        <v>0</v>
      </c>
      <c r="G56" s="6">
        <f t="shared" si="1"/>
        <v>0</v>
      </c>
    </row>
    <row r="57" spans="1:7" x14ac:dyDescent="0.2">
      <c r="A57" s="41" t="s">
        <v>127</v>
      </c>
      <c r="B57" s="42">
        <f>SUM(B58:B64)</f>
        <v>0</v>
      </c>
      <c r="C57" s="42">
        <f>SUM(C58:C64)</f>
        <v>0</v>
      </c>
      <c r="D57" s="42">
        <f t="shared" si="0"/>
        <v>0</v>
      </c>
      <c r="E57" s="42">
        <f>SUM(E58:E64)</f>
        <v>0</v>
      </c>
      <c r="F57" s="42">
        <f>SUM(F58:F64)</f>
        <v>0</v>
      </c>
      <c r="G57" s="42">
        <f t="shared" si="1"/>
        <v>0</v>
      </c>
    </row>
    <row r="58" spans="1:7" x14ac:dyDescent="0.2">
      <c r="A58" s="38" t="s">
        <v>59</v>
      </c>
      <c r="B58" s="6">
        <v>0</v>
      </c>
      <c r="C58" s="6">
        <v>0</v>
      </c>
      <c r="D58" s="6">
        <f t="shared" si="0"/>
        <v>0</v>
      </c>
      <c r="E58" s="6">
        <v>0</v>
      </c>
      <c r="F58" s="6">
        <v>0</v>
      </c>
      <c r="G58" s="6">
        <f t="shared" si="1"/>
        <v>0</v>
      </c>
    </row>
    <row r="59" spans="1:7" x14ac:dyDescent="0.2">
      <c r="A59" s="38" t="s">
        <v>60</v>
      </c>
      <c r="B59" s="6">
        <v>0</v>
      </c>
      <c r="C59" s="6">
        <v>0</v>
      </c>
      <c r="D59" s="6">
        <f t="shared" si="0"/>
        <v>0</v>
      </c>
      <c r="E59" s="6">
        <v>0</v>
      </c>
      <c r="F59" s="6">
        <v>0</v>
      </c>
      <c r="G59" s="6">
        <f t="shared" si="1"/>
        <v>0</v>
      </c>
    </row>
    <row r="60" spans="1:7" x14ac:dyDescent="0.2">
      <c r="A60" s="38" t="s">
        <v>61</v>
      </c>
      <c r="B60" s="6">
        <v>0</v>
      </c>
      <c r="C60" s="6">
        <v>0</v>
      </c>
      <c r="D60" s="6">
        <f t="shared" si="0"/>
        <v>0</v>
      </c>
      <c r="E60" s="6">
        <v>0</v>
      </c>
      <c r="F60" s="6">
        <v>0</v>
      </c>
      <c r="G60" s="6">
        <f t="shared" si="1"/>
        <v>0</v>
      </c>
    </row>
    <row r="61" spans="1:7" x14ac:dyDescent="0.2">
      <c r="A61" s="38" t="s">
        <v>62</v>
      </c>
      <c r="B61" s="6">
        <v>0</v>
      </c>
      <c r="C61" s="6">
        <v>0</v>
      </c>
      <c r="D61" s="6">
        <f t="shared" si="0"/>
        <v>0</v>
      </c>
      <c r="E61" s="6">
        <v>0</v>
      </c>
      <c r="F61" s="6">
        <v>0</v>
      </c>
      <c r="G61" s="6">
        <f t="shared" si="1"/>
        <v>0</v>
      </c>
    </row>
    <row r="62" spans="1:7" x14ac:dyDescent="0.2">
      <c r="A62" s="38" t="s">
        <v>63</v>
      </c>
      <c r="B62" s="6">
        <v>0</v>
      </c>
      <c r="C62" s="6">
        <v>0</v>
      </c>
      <c r="D62" s="6">
        <f t="shared" si="0"/>
        <v>0</v>
      </c>
      <c r="E62" s="6">
        <v>0</v>
      </c>
      <c r="F62" s="6">
        <v>0</v>
      </c>
      <c r="G62" s="6">
        <f t="shared" si="1"/>
        <v>0</v>
      </c>
    </row>
    <row r="63" spans="1:7" x14ac:dyDescent="0.2">
      <c r="A63" s="38" t="s">
        <v>64</v>
      </c>
      <c r="B63" s="6">
        <v>0</v>
      </c>
      <c r="C63" s="6">
        <v>0</v>
      </c>
      <c r="D63" s="6">
        <f t="shared" si="0"/>
        <v>0</v>
      </c>
      <c r="E63" s="6">
        <v>0</v>
      </c>
      <c r="F63" s="6">
        <v>0</v>
      </c>
      <c r="G63" s="6">
        <f t="shared" si="1"/>
        <v>0</v>
      </c>
    </row>
    <row r="64" spans="1:7" x14ac:dyDescent="0.2">
      <c r="A64" s="38" t="s">
        <v>65</v>
      </c>
      <c r="B64" s="6">
        <v>0</v>
      </c>
      <c r="C64" s="6">
        <v>0</v>
      </c>
      <c r="D64" s="6">
        <f t="shared" si="0"/>
        <v>0</v>
      </c>
      <c r="E64" s="6">
        <v>0</v>
      </c>
      <c r="F64" s="6">
        <v>0</v>
      </c>
      <c r="G64" s="6">
        <f t="shared" si="1"/>
        <v>0</v>
      </c>
    </row>
    <row r="65" spans="1:7" x14ac:dyDescent="0.2">
      <c r="A65" s="41" t="s">
        <v>128</v>
      </c>
      <c r="B65" s="42">
        <f>SUM(B66:B68)</f>
        <v>0</v>
      </c>
      <c r="C65" s="42">
        <f>SUM(C66:C68)</f>
        <v>0</v>
      </c>
      <c r="D65" s="42">
        <f t="shared" si="0"/>
        <v>0</v>
      </c>
      <c r="E65" s="42">
        <f>SUM(E66:E68)</f>
        <v>0</v>
      </c>
      <c r="F65" s="42">
        <f>SUM(F66:F68)</f>
        <v>0</v>
      </c>
      <c r="G65" s="42">
        <f t="shared" si="1"/>
        <v>0</v>
      </c>
    </row>
    <row r="66" spans="1:7" x14ac:dyDescent="0.2">
      <c r="A66" s="38" t="s">
        <v>66</v>
      </c>
      <c r="B66" s="6">
        <v>0</v>
      </c>
      <c r="C66" s="6">
        <v>0</v>
      </c>
      <c r="D66" s="6">
        <f t="shared" si="0"/>
        <v>0</v>
      </c>
      <c r="E66" s="6">
        <v>0</v>
      </c>
      <c r="F66" s="6">
        <v>0</v>
      </c>
      <c r="G66" s="6">
        <f t="shared" si="1"/>
        <v>0</v>
      </c>
    </row>
    <row r="67" spans="1:7" x14ac:dyDescent="0.2">
      <c r="A67" s="38" t="s">
        <v>67</v>
      </c>
      <c r="B67" s="6">
        <v>0</v>
      </c>
      <c r="C67" s="6">
        <v>0</v>
      </c>
      <c r="D67" s="6">
        <f t="shared" si="0"/>
        <v>0</v>
      </c>
      <c r="E67" s="6">
        <v>0</v>
      </c>
      <c r="F67" s="6">
        <v>0</v>
      </c>
      <c r="G67" s="6">
        <f t="shared" si="1"/>
        <v>0</v>
      </c>
    </row>
    <row r="68" spans="1:7" x14ac:dyDescent="0.2">
      <c r="A68" s="38" t="s">
        <v>68</v>
      </c>
      <c r="B68" s="6">
        <v>0</v>
      </c>
      <c r="C68" s="6">
        <v>0</v>
      </c>
      <c r="D68" s="6">
        <f t="shared" si="0"/>
        <v>0</v>
      </c>
      <c r="E68" s="6">
        <v>0</v>
      </c>
      <c r="F68" s="6">
        <v>0</v>
      </c>
      <c r="G68" s="6">
        <f t="shared" si="1"/>
        <v>0</v>
      </c>
    </row>
    <row r="69" spans="1:7" x14ac:dyDescent="0.2">
      <c r="A69" s="41" t="s">
        <v>69</v>
      </c>
      <c r="B69" s="42">
        <f>SUM(B70:B76)</f>
        <v>0</v>
      </c>
      <c r="C69" s="42">
        <f>SUM(C70:C76)</f>
        <v>0</v>
      </c>
      <c r="D69" s="42">
        <f t="shared" si="0"/>
        <v>0</v>
      </c>
      <c r="E69" s="42">
        <f>SUM(E70:E76)</f>
        <v>0</v>
      </c>
      <c r="F69" s="42">
        <f>SUM(F70:F76)</f>
        <v>0</v>
      </c>
      <c r="G69" s="42">
        <f t="shared" si="1"/>
        <v>0</v>
      </c>
    </row>
    <row r="70" spans="1:7" x14ac:dyDescent="0.2">
      <c r="A70" s="38" t="s">
        <v>70</v>
      </c>
      <c r="B70" s="6">
        <v>0</v>
      </c>
      <c r="C70" s="6">
        <v>0</v>
      </c>
      <c r="D70" s="6">
        <f t="shared" ref="D70:D76" si="2">+B70+C70</f>
        <v>0</v>
      </c>
      <c r="E70" s="6">
        <v>0</v>
      </c>
      <c r="F70" s="6">
        <v>0</v>
      </c>
      <c r="G70" s="6">
        <f t="shared" ref="G70:G76" si="3">+D70-E70</f>
        <v>0</v>
      </c>
    </row>
    <row r="71" spans="1:7" x14ac:dyDescent="0.2">
      <c r="A71" s="38" t="s">
        <v>71</v>
      </c>
      <c r="B71" s="6">
        <v>0</v>
      </c>
      <c r="C71" s="6">
        <v>0</v>
      </c>
      <c r="D71" s="6">
        <f t="shared" si="2"/>
        <v>0</v>
      </c>
      <c r="E71" s="6">
        <v>0</v>
      </c>
      <c r="F71" s="6">
        <v>0</v>
      </c>
      <c r="G71" s="6">
        <f t="shared" si="3"/>
        <v>0</v>
      </c>
    </row>
    <row r="72" spans="1:7" x14ac:dyDescent="0.2">
      <c r="A72" s="38" t="s">
        <v>72</v>
      </c>
      <c r="B72" s="6">
        <v>0</v>
      </c>
      <c r="C72" s="6">
        <v>0</v>
      </c>
      <c r="D72" s="6">
        <f t="shared" si="2"/>
        <v>0</v>
      </c>
      <c r="E72" s="6">
        <v>0</v>
      </c>
      <c r="F72" s="6">
        <v>0</v>
      </c>
      <c r="G72" s="6">
        <f t="shared" si="3"/>
        <v>0</v>
      </c>
    </row>
    <row r="73" spans="1:7" x14ac:dyDescent="0.2">
      <c r="A73" s="38" t="s">
        <v>73</v>
      </c>
      <c r="B73" s="6">
        <v>0</v>
      </c>
      <c r="C73" s="6">
        <v>0</v>
      </c>
      <c r="D73" s="6">
        <f t="shared" si="2"/>
        <v>0</v>
      </c>
      <c r="E73" s="6">
        <v>0</v>
      </c>
      <c r="F73" s="6">
        <v>0</v>
      </c>
      <c r="G73" s="6">
        <f t="shared" si="3"/>
        <v>0</v>
      </c>
    </row>
    <row r="74" spans="1:7" x14ac:dyDescent="0.2">
      <c r="A74" s="38" t="s">
        <v>74</v>
      </c>
      <c r="B74" s="6">
        <v>0</v>
      </c>
      <c r="C74" s="6">
        <v>0</v>
      </c>
      <c r="D74" s="6">
        <f t="shared" si="2"/>
        <v>0</v>
      </c>
      <c r="E74" s="6">
        <v>0</v>
      </c>
      <c r="F74" s="6">
        <v>0</v>
      </c>
      <c r="G74" s="6">
        <f t="shared" si="3"/>
        <v>0</v>
      </c>
    </row>
    <row r="75" spans="1:7" x14ac:dyDescent="0.2">
      <c r="A75" s="38" t="s">
        <v>75</v>
      </c>
      <c r="B75" s="6">
        <v>0</v>
      </c>
      <c r="C75" s="6">
        <v>0</v>
      </c>
      <c r="D75" s="6">
        <f t="shared" si="2"/>
        <v>0</v>
      </c>
      <c r="E75" s="6">
        <v>0</v>
      </c>
      <c r="F75" s="6">
        <v>0</v>
      </c>
      <c r="G75" s="6">
        <f t="shared" si="3"/>
        <v>0</v>
      </c>
    </row>
    <row r="76" spans="1:7" x14ac:dyDescent="0.2">
      <c r="A76" s="39" t="s">
        <v>76</v>
      </c>
      <c r="B76" s="7">
        <v>0</v>
      </c>
      <c r="C76" s="7">
        <v>0</v>
      </c>
      <c r="D76" s="7">
        <f t="shared" si="2"/>
        <v>0</v>
      </c>
      <c r="E76" s="7">
        <v>0</v>
      </c>
      <c r="F76" s="7">
        <v>0</v>
      </c>
      <c r="G76" s="7">
        <f t="shared" si="3"/>
        <v>0</v>
      </c>
    </row>
    <row r="77" spans="1:7" x14ac:dyDescent="0.2">
      <c r="A77" s="40" t="s">
        <v>77</v>
      </c>
      <c r="B77" s="8">
        <f>+B5+B13+B23+B33+B43+B53+B57+B65+B69</f>
        <v>62151428</v>
      </c>
      <c r="C77" s="8">
        <f t="shared" ref="C77:G77" si="4">+C5+C13+C23+C33+C43+C53+C57+C65+C69</f>
        <v>40080330.600000001</v>
      </c>
      <c r="D77" s="8">
        <f t="shared" si="4"/>
        <v>102231758.59999999</v>
      </c>
      <c r="E77" s="8">
        <f t="shared" si="4"/>
        <v>100501345.27</v>
      </c>
      <c r="F77" s="8">
        <f t="shared" si="4"/>
        <v>99673382.849999994</v>
      </c>
      <c r="G77" s="8">
        <f t="shared" si="4"/>
        <v>1730413.3300000057</v>
      </c>
    </row>
    <row r="78" spans="1:7" x14ac:dyDescent="0.2">
      <c r="C78" s="44"/>
      <c r="E78" s="44"/>
      <c r="F78" s="44"/>
    </row>
    <row r="79" spans="1:7" x14ac:dyDescent="0.2">
      <c r="E79" s="44"/>
      <c r="F79" s="44"/>
    </row>
    <row r="80" spans="1:7" x14ac:dyDescent="0.2">
      <c r="C80" s="44"/>
      <c r="E80" s="44"/>
      <c r="F80" s="44"/>
    </row>
    <row r="81" spans="3:6" x14ac:dyDescent="0.2">
      <c r="C81" s="44"/>
      <c r="E81" s="44"/>
      <c r="F81" s="44"/>
    </row>
    <row r="82" spans="3:6" x14ac:dyDescent="0.2">
      <c r="E82" s="44"/>
      <c r="F82" s="44"/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showGridLines="0" workbookViewId="0">
      <selection activeCell="E16" sqref="E16:F16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45" t="s">
        <v>137</v>
      </c>
      <c r="B1" s="46"/>
      <c r="C1" s="46"/>
      <c r="D1" s="46"/>
      <c r="E1" s="46"/>
      <c r="F1" s="46"/>
      <c r="G1" s="47"/>
    </row>
    <row r="2" spans="1:7" x14ac:dyDescent="0.2">
      <c r="A2" s="24"/>
      <c r="B2" s="27" t="s">
        <v>0</v>
      </c>
      <c r="C2" s="28"/>
      <c r="D2" s="28"/>
      <c r="E2" s="28"/>
      <c r="F2" s="29"/>
      <c r="G2" s="48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9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35"/>
      <c r="B5" s="9"/>
      <c r="C5" s="9"/>
      <c r="D5" s="9"/>
      <c r="E5" s="9"/>
      <c r="F5" s="9"/>
      <c r="G5" s="9"/>
    </row>
    <row r="6" spans="1:7" x14ac:dyDescent="0.2">
      <c r="A6" s="35" t="s">
        <v>78</v>
      </c>
      <c r="B6" s="10">
        <v>60409178</v>
      </c>
      <c r="C6" s="10">
        <v>16168876.039999999</v>
      </c>
      <c r="D6" s="10">
        <f>+B6+C6</f>
        <v>76578054.039999992</v>
      </c>
      <c r="E6" s="10">
        <v>64683196.900000006</v>
      </c>
      <c r="F6" s="10">
        <v>63855234.480000004</v>
      </c>
      <c r="G6" s="10">
        <f>+D6-E6</f>
        <v>11894857.139999986</v>
      </c>
    </row>
    <row r="7" spans="1:7" x14ac:dyDescent="0.2">
      <c r="A7" s="35"/>
      <c r="B7" s="10"/>
      <c r="C7" s="10"/>
      <c r="D7" s="10"/>
      <c r="E7" s="10"/>
      <c r="F7" s="10"/>
      <c r="G7" s="10"/>
    </row>
    <row r="8" spans="1:7" x14ac:dyDescent="0.2">
      <c r="A8" s="35" t="s">
        <v>79</v>
      </c>
      <c r="B8" s="10">
        <v>1742250</v>
      </c>
      <c r="C8" s="10">
        <v>23911454.560000002</v>
      </c>
      <c r="D8" s="10">
        <f>+B8+C8</f>
        <v>25653704.560000002</v>
      </c>
      <c r="E8" s="10">
        <v>35818148.36999999</v>
      </c>
      <c r="F8" s="10">
        <v>35818148.36999999</v>
      </c>
      <c r="G8" s="10">
        <f>+D8-E8</f>
        <v>-10164443.809999987</v>
      </c>
    </row>
    <row r="9" spans="1:7" x14ac:dyDescent="0.2">
      <c r="A9" s="35"/>
      <c r="B9" s="10"/>
      <c r="C9" s="10"/>
      <c r="D9" s="10"/>
      <c r="E9" s="10"/>
      <c r="F9" s="10"/>
      <c r="G9" s="10"/>
    </row>
    <row r="10" spans="1:7" x14ac:dyDescent="0.2">
      <c r="A10" s="35" t="s">
        <v>80</v>
      </c>
      <c r="B10" s="10">
        <v>0</v>
      </c>
      <c r="C10" s="10">
        <v>0</v>
      </c>
      <c r="D10" s="10">
        <f>+B10+C10</f>
        <v>0</v>
      </c>
      <c r="E10" s="10">
        <v>0</v>
      </c>
      <c r="F10" s="10">
        <v>0</v>
      </c>
      <c r="G10" s="10">
        <f>+D10-E10</f>
        <v>0</v>
      </c>
    </row>
    <row r="11" spans="1:7" x14ac:dyDescent="0.2">
      <c r="A11" s="35"/>
      <c r="B11" s="10"/>
      <c r="C11" s="10"/>
      <c r="D11" s="10"/>
      <c r="E11" s="10"/>
      <c r="F11" s="10"/>
      <c r="G11" s="10"/>
    </row>
    <row r="12" spans="1:7" x14ac:dyDescent="0.2">
      <c r="A12" s="35" t="s">
        <v>41</v>
      </c>
      <c r="B12" s="10">
        <v>0</v>
      </c>
      <c r="C12" s="10">
        <v>0</v>
      </c>
      <c r="D12" s="10">
        <f>+B12+C12</f>
        <v>0</v>
      </c>
      <c r="E12" s="10">
        <v>0</v>
      </c>
      <c r="F12" s="10">
        <v>0</v>
      </c>
      <c r="G12" s="10">
        <f>+D12-E12</f>
        <v>0</v>
      </c>
    </row>
    <row r="13" spans="1:7" x14ac:dyDescent="0.2">
      <c r="A13" s="35"/>
      <c r="B13" s="10"/>
      <c r="C13" s="10"/>
      <c r="D13" s="10"/>
      <c r="E13" s="10"/>
      <c r="F13" s="10"/>
      <c r="G13" s="10"/>
    </row>
    <row r="14" spans="1:7" x14ac:dyDescent="0.2">
      <c r="A14" s="35" t="s">
        <v>66</v>
      </c>
      <c r="B14" s="10">
        <v>0</v>
      </c>
      <c r="C14" s="10">
        <v>0</v>
      </c>
      <c r="D14" s="10">
        <f>+B14+C14</f>
        <v>0</v>
      </c>
      <c r="E14" s="10">
        <v>0</v>
      </c>
      <c r="F14" s="10">
        <v>0</v>
      </c>
      <c r="G14" s="10">
        <f>+D14-E14</f>
        <v>0</v>
      </c>
    </row>
    <row r="15" spans="1:7" x14ac:dyDescent="0.2">
      <c r="A15" s="36"/>
      <c r="B15" s="11"/>
      <c r="C15" s="11"/>
      <c r="D15" s="11"/>
      <c r="E15" s="11"/>
      <c r="F15" s="11"/>
      <c r="G15" s="11"/>
    </row>
    <row r="16" spans="1:7" x14ac:dyDescent="0.2">
      <c r="A16" s="37" t="s">
        <v>77</v>
      </c>
      <c r="B16" s="8">
        <f>SUM(B6:B14)</f>
        <v>62151428</v>
      </c>
      <c r="C16" s="8">
        <f t="shared" ref="C16:G16" si="0">SUM(C6:C14)</f>
        <v>40080330.600000001</v>
      </c>
      <c r="D16" s="8">
        <f t="shared" si="0"/>
        <v>102231758.59999999</v>
      </c>
      <c r="E16" s="8">
        <f t="shared" si="0"/>
        <v>100501345.27</v>
      </c>
      <c r="F16" s="8">
        <f t="shared" si="0"/>
        <v>99673382.849999994</v>
      </c>
      <c r="G16" s="8">
        <f t="shared" si="0"/>
        <v>1730413.3299999982</v>
      </c>
    </row>
    <row r="19" spans="2:3" x14ac:dyDescent="0.2">
      <c r="B19" s="44"/>
      <c r="C19" s="44"/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showGridLines="0" workbookViewId="0">
      <selection activeCell="E16" sqref="E16:F16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45" t="s">
        <v>138</v>
      </c>
      <c r="B1" s="46"/>
      <c r="C1" s="46"/>
      <c r="D1" s="46"/>
      <c r="E1" s="46"/>
      <c r="F1" s="46"/>
      <c r="G1" s="47"/>
    </row>
    <row r="2" spans="1:7" x14ac:dyDescent="0.2">
      <c r="A2" s="14"/>
      <c r="B2" s="14"/>
      <c r="C2" s="14"/>
      <c r="D2" s="14"/>
      <c r="E2" s="14"/>
      <c r="F2" s="14"/>
      <c r="G2" s="14"/>
    </row>
    <row r="3" spans="1:7" x14ac:dyDescent="0.2">
      <c r="A3" s="24"/>
      <c r="B3" s="27" t="s">
        <v>0</v>
      </c>
      <c r="C3" s="28"/>
      <c r="D3" s="28"/>
      <c r="E3" s="28"/>
      <c r="F3" s="29"/>
      <c r="G3" s="48" t="s">
        <v>7</v>
      </c>
    </row>
    <row r="4" spans="1:7" ht="24.95" customHeight="1" x14ac:dyDescent="0.2">
      <c r="A4" s="25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49"/>
    </row>
    <row r="5" spans="1:7" x14ac:dyDescent="0.2">
      <c r="A5" s="26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13"/>
      <c r="B6" s="19"/>
      <c r="C6" s="19"/>
      <c r="D6" s="19"/>
      <c r="E6" s="19"/>
      <c r="F6" s="19"/>
      <c r="G6" s="19"/>
    </row>
    <row r="7" spans="1:7" x14ac:dyDescent="0.2">
      <c r="A7" s="31" t="s">
        <v>133</v>
      </c>
      <c r="B7" s="6">
        <f>54939607.68-0.4</f>
        <v>54939607.280000001</v>
      </c>
      <c r="C7" s="6">
        <v>40080330.600000001</v>
      </c>
      <c r="D7" s="6">
        <f>+B7+C7</f>
        <v>95019937.879999995</v>
      </c>
      <c r="E7" s="6">
        <v>95270453.780000001</v>
      </c>
      <c r="F7" s="6">
        <v>94442491.359999999</v>
      </c>
      <c r="G7" s="6">
        <f>+D7-E7</f>
        <v>-250515.90000000596</v>
      </c>
    </row>
    <row r="8" spans="1:7" x14ac:dyDescent="0.2">
      <c r="A8" s="31" t="s">
        <v>134</v>
      </c>
      <c r="B8" s="6">
        <v>3397292.2499999995</v>
      </c>
      <c r="C8" s="6">
        <v>0</v>
      </c>
      <c r="D8" s="6">
        <f t="shared" ref="D8:D14" si="0">+B8+C8</f>
        <v>3397292.2499999995</v>
      </c>
      <c r="E8" s="6">
        <v>2953639.96</v>
      </c>
      <c r="F8" s="6">
        <v>2953639.96</v>
      </c>
      <c r="G8" s="6">
        <f t="shared" ref="G8:G14" si="1">+D8-E8</f>
        <v>443652.28999999957</v>
      </c>
    </row>
    <row r="9" spans="1:7" x14ac:dyDescent="0.2">
      <c r="A9" s="31" t="s">
        <v>135</v>
      </c>
      <c r="B9" s="6">
        <v>3814528.4699999997</v>
      </c>
      <c r="C9" s="6">
        <v>0</v>
      </c>
      <c r="D9" s="6">
        <f t="shared" si="0"/>
        <v>3814528.4699999997</v>
      </c>
      <c r="E9" s="6">
        <v>2277251.5299999998</v>
      </c>
      <c r="F9" s="6">
        <v>2277251.5299999998</v>
      </c>
      <c r="G9" s="6">
        <f t="shared" si="1"/>
        <v>1537276.94</v>
      </c>
    </row>
    <row r="10" spans="1:7" x14ac:dyDescent="0.2">
      <c r="A10" s="31" t="s">
        <v>81</v>
      </c>
      <c r="B10" s="6">
        <v>0</v>
      </c>
      <c r="C10" s="6">
        <v>0</v>
      </c>
      <c r="D10" s="6">
        <f t="shared" si="0"/>
        <v>0</v>
      </c>
      <c r="E10" s="6">
        <v>0</v>
      </c>
      <c r="F10" s="6">
        <v>0</v>
      </c>
      <c r="G10" s="6">
        <f t="shared" si="1"/>
        <v>0</v>
      </c>
    </row>
    <row r="11" spans="1:7" x14ac:dyDescent="0.2">
      <c r="A11" s="31" t="s">
        <v>82</v>
      </c>
      <c r="B11" s="6">
        <v>0</v>
      </c>
      <c r="C11" s="6">
        <v>0</v>
      </c>
      <c r="D11" s="6">
        <f t="shared" si="0"/>
        <v>0</v>
      </c>
      <c r="E11" s="6">
        <v>0</v>
      </c>
      <c r="F11" s="6">
        <v>0</v>
      </c>
      <c r="G11" s="6">
        <f t="shared" si="1"/>
        <v>0</v>
      </c>
    </row>
    <row r="12" spans="1:7" x14ac:dyDescent="0.2">
      <c r="A12" s="31" t="s">
        <v>83</v>
      </c>
      <c r="B12" s="6">
        <v>0</v>
      </c>
      <c r="C12" s="6">
        <v>0</v>
      </c>
      <c r="D12" s="6">
        <f t="shared" si="0"/>
        <v>0</v>
      </c>
      <c r="E12" s="6">
        <v>0</v>
      </c>
      <c r="F12" s="6">
        <v>0</v>
      </c>
      <c r="G12" s="6">
        <f t="shared" si="1"/>
        <v>0</v>
      </c>
    </row>
    <row r="13" spans="1:7" x14ac:dyDescent="0.2">
      <c r="A13" s="31" t="s">
        <v>84</v>
      </c>
      <c r="B13" s="6">
        <v>0</v>
      </c>
      <c r="C13" s="6">
        <v>0</v>
      </c>
      <c r="D13" s="6">
        <f t="shared" si="0"/>
        <v>0</v>
      </c>
      <c r="E13" s="6">
        <v>0</v>
      </c>
      <c r="F13" s="6">
        <v>0</v>
      </c>
      <c r="G13" s="6">
        <f t="shared" si="1"/>
        <v>0</v>
      </c>
    </row>
    <row r="14" spans="1:7" x14ac:dyDescent="0.2">
      <c r="A14" s="31" t="s">
        <v>85</v>
      </c>
      <c r="B14" s="6">
        <v>0</v>
      </c>
      <c r="C14" s="6">
        <v>0</v>
      </c>
      <c r="D14" s="6">
        <f t="shared" si="0"/>
        <v>0</v>
      </c>
      <c r="E14" s="6">
        <v>0</v>
      </c>
      <c r="F14" s="6">
        <v>0</v>
      </c>
      <c r="G14" s="6">
        <f t="shared" si="1"/>
        <v>0</v>
      </c>
    </row>
    <row r="15" spans="1:7" x14ac:dyDescent="0.2">
      <c r="A15" s="31"/>
      <c r="B15" s="7"/>
      <c r="C15" s="7"/>
      <c r="D15" s="7"/>
      <c r="E15" s="7"/>
      <c r="F15" s="7"/>
      <c r="G15" s="7"/>
    </row>
    <row r="16" spans="1:7" x14ac:dyDescent="0.2">
      <c r="A16" s="32" t="s">
        <v>77</v>
      </c>
      <c r="B16" s="12">
        <f>SUM(B7:B15)</f>
        <v>62151428</v>
      </c>
      <c r="C16" s="12">
        <f t="shared" ref="C16:G16" si="2">SUM(C7:C15)</f>
        <v>40080330.600000001</v>
      </c>
      <c r="D16" s="12">
        <f t="shared" si="2"/>
        <v>102231758.59999999</v>
      </c>
      <c r="E16" s="12">
        <f t="shared" si="2"/>
        <v>100501345.27</v>
      </c>
      <c r="F16" s="12">
        <f t="shared" si="2"/>
        <v>99673382.849999994</v>
      </c>
      <c r="G16" s="12">
        <f t="shared" si="2"/>
        <v>1730413.3299999936</v>
      </c>
    </row>
    <row r="18" spans="1:7" x14ac:dyDescent="0.2">
      <c r="E18" s="44"/>
      <c r="F18" s="44"/>
    </row>
    <row r="19" spans="1:7" ht="45" customHeight="1" x14ac:dyDescent="0.2">
      <c r="A19" s="45" t="s">
        <v>139</v>
      </c>
      <c r="B19" s="46"/>
      <c r="C19" s="46"/>
      <c r="D19" s="46"/>
      <c r="E19" s="46"/>
      <c r="F19" s="46"/>
      <c r="G19" s="47"/>
    </row>
    <row r="21" spans="1:7" x14ac:dyDescent="0.2">
      <c r="A21" s="24"/>
      <c r="B21" s="27" t="s">
        <v>0</v>
      </c>
      <c r="C21" s="28"/>
      <c r="D21" s="28"/>
      <c r="E21" s="28"/>
      <c r="F21" s="29"/>
      <c r="G21" s="48" t="s">
        <v>7</v>
      </c>
    </row>
    <row r="22" spans="1:7" ht="22.5" x14ac:dyDescent="0.2">
      <c r="A22" s="25" t="s">
        <v>1</v>
      </c>
      <c r="B22" s="3" t="s">
        <v>2</v>
      </c>
      <c r="C22" s="3" t="s">
        <v>3</v>
      </c>
      <c r="D22" s="3" t="s">
        <v>4</v>
      </c>
      <c r="E22" s="3" t="s">
        <v>5</v>
      </c>
      <c r="F22" s="3" t="s">
        <v>6</v>
      </c>
      <c r="G22" s="49"/>
    </row>
    <row r="23" spans="1:7" x14ac:dyDescent="0.2">
      <c r="A23" s="26"/>
      <c r="B23" s="4">
        <v>1</v>
      </c>
      <c r="C23" s="4">
        <v>2</v>
      </c>
      <c r="D23" s="4" t="s">
        <v>8</v>
      </c>
      <c r="E23" s="4">
        <v>4</v>
      </c>
      <c r="F23" s="4">
        <v>5</v>
      </c>
      <c r="G23" s="4" t="s">
        <v>9</v>
      </c>
    </row>
    <row r="24" spans="1:7" x14ac:dyDescent="0.2">
      <c r="A24" s="15"/>
      <c r="B24" s="16"/>
      <c r="C24" s="16"/>
      <c r="D24" s="16"/>
      <c r="E24" s="16"/>
      <c r="F24" s="16"/>
      <c r="G24" s="16"/>
    </row>
    <row r="25" spans="1:7" x14ac:dyDescent="0.2">
      <c r="A25" s="31" t="s">
        <v>86</v>
      </c>
      <c r="B25" s="17">
        <v>0</v>
      </c>
      <c r="C25" s="17">
        <v>0</v>
      </c>
      <c r="D25" s="17">
        <f>+B25+C25</f>
        <v>0</v>
      </c>
      <c r="E25" s="17">
        <v>0</v>
      </c>
      <c r="F25" s="17">
        <v>0</v>
      </c>
      <c r="G25" s="17">
        <f>+D25-E25</f>
        <v>0</v>
      </c>
    </row>
    <row r="26" spans="1:7" x14ac:dyDescent="0.2">
      <c r="A26" s="31" t="s">
        <v>87</v>
      </c>
      <c r="B26" s="17">
        <v>0</v>
      </c>
      <c r="C26" s="17">
        <v>0</v>
      </c>
      <c r="D26" s="17">
        <f t="shared" ref="D26:D28" si="3">+B26+C26</f>
        <v>0</v>
      </c>
      <c r="E26" s="17">
        <v>0</v>
      </c>
      <c r="F26" s="17">
        <v>0</v>
      </c>
      <c r="G26" s="17">
        <f t="shared" ref="G26:G28" si="4">+D26-E26</f>
        <v>0</v>
      </c>
    </row>
    <row r="27" spans="1:7" x14ac:dyDescent="0.2">
      <c r="A27" s="31" t="s">
        <v>88</v>
      </c>
      <c r="B27" s="17">
        <v>0</v>
      </c>
      <c r="C27" s="17">
        <v>0</v>
      </c>
      <c r="D27" s="17">
        <f t="shared" si="3"/>
        <v>0</v>
      </c>
      <c r="E27" s="17">
        <v>0</v>
      </c>
      <c r="F27" s="17">
        <v>0</v>
      </c>
      <c r="G27" s="17">
        <f t="shared" si="4"/>
        <v>0</v>
      </c>
    </row>
    <row r="28" spans="1:7" x14ac:dyDescent="0.2">
      <c r="A28" s="31" t="s">
        <v>89</v>
      </c>
      <c r="B28" s="17">
        <v>0</v>
      </c>
      <c r="C28" s="17">
        <v>0</v>
      </c>
      <c r="D28" s="17">
        <f t="shared" si="3"/>
        <v>0</v>
      </c>
      <c r="E28" s="17">
        <v>0</v>
      </c>
      <c r="F28" s="17">
        <v>0</v>
      </c>
      <c r="G28" s="17">
        <f t="shared" si="4"/>
        <v>0</v>
      </c>
    </row>
    <row r="29" spans="1:7" x14ac:dyDescent="0.2">
      <c r="A29" s="2"/>
      <c r="B29" s="18"/>
      <c r="C29" s="18"/>
      <c r="D29" s="18"/>
      <c r="E29" s="18"/>
      <c r="F29" s="18"/>
      <c r="G29" s="18"/>
    </row>
    <row r="30" spans="1:7" x14ac:dyDescent="0.2">
      <c r="A30" s="32" t="s">
        <v>77</v>
      </c>
      <c r="B30" s="12">
        <f t="shared" ref="B30:G30" si="5">SUM(B25:B29)</f>
        <v>0</v>
      </c>
      <c r="C30" s="12">
        <f t="shared" si="5"/>
        <v>0</v>
      </c>
      <c r="D30" s="12">
        <f t="shared" si="5"/>
        <v>0</v>
      </c>
      <c r="E30" s="12">
        <f t="shared" si="5"/>
        <v>0</v>
      </c>
      <c r="F30" s="12">
        <f t="shared" si="5"/>
        <v>0</v>
      </c>
      <c r="G30" s="12">
        <f t="shared" si="5"/>
        <v>0</v>
      </c>
    </row>
    <row r="33" spans="1:7" ht="45" customHeight="1" x14ac:dyDescent="0.2">
      <c r="A33" s="45" t="s">
        <v>140</v>
      </c>
      <c r="B33" s="46"/>
      <c r="C33" s="46"/>
      <c r="D33" s="46"/>
      <c r="E33" s="46"/>
      <c r="F33" s="46"/>
      <c r="G33" s="47"/>
    </row>
    <row r="34" spans="1:7" x14ac:dyDescent="0.2">
      <c r="A34" s="24"/>
      <c r="B34" s="27" t="s">
        <v>0</v>
      </c>
      <c r="C34" s="28"/>
      <c r="D34" s="28"/>
      <c r="E34" s="28"/>
      <c r="F34" s="29"/>
      <c r="G34" s="48" t="s">
        <v>7</v>
      </c>
    </row>
    <row r="35" spans="1:7" ht="22.5" x14ac:dyDescent="0.2">
      <c r="A35" s="25" t="s">
        <v>1</v>
      </c>
      <c r="B35" s="3" t="s">
        <v>2</v>
      </c>
      <c r="C35" s="3" t="s">
        <v>3</v>
      </c>
      <c r="D35" s="3" t="s">
        <v>4</v>
      </c>
      <c r="E35" s="3" t="s">
        <v>5</v>
      </c>
      <c r="F35" s="3" t="s">
        <v>6</v>
      </c>
      <c r="G35" s="49"/>
    </row>
    <row r="36" spans="1:7" x14ac:dyDescent="0.2">
      <c r="A36" s="26"/>
      <c r="B36" s="4">
        <v>1</v>
      </c>
      <c r="C36" s="4">
        <v>2</v>
      </c>
      <c r="D36" s="4" t="s">
        <v>8</v>
      </c>
      <c r="E36" s="4">
        <v>4</v>
      </c>
      <c r="F36" s="4">
        <v>5</v>
      </c>
      <c r="G36" s="4" t="s">
        <v>9</v>
      </c>
    </row>
    <row r="37" spans="1:7" x14ac:dyDescent="0.2">
      <c r="A37" s="15"/>
      <c r="B37" s="16"/>
      <c r="C37" s="16"/>
      <c r="D37" s="16"/>
      <c r="E37" s="16"/>
      <c r="F37" s="16"/>
      <c r="G37" s="16"/>
    </row>
    <row r="38" spans="1:7" ht="22.5" x14ac:dyDescent="0.2">
      <c r="A38" s="33" t="s">
        <v>90</v>
      </c>
      <c r="B38" s="17">
        <v>0</v>
      </c>
      <c r="C38" s="17">
        <v>0</v>
      </c>
      <c r="D38" s="17">
        <f>+B38+C38</f>
        <v>0</v>
      </c>
      <c r="E38" s="17">
        <v>0</v>
      </c>
      <c r="F38" s="17">
        <v>0</v>
      </c>
      <c r="G38" s="17">
        <f>+D38-E38</f>
        <v>0</v>
      </c>
    </row>
    <row r="39" spans="1:7" x14ac:dyDescent="0.2">
      <c r="A39" s="33"/>
      <c r="B39" s="17"/>
      <c r="C39" s="17"/>
      <c r="D39" s="17"/>
      <c r="E39" s="17"/>
      <c r="F39" s="17"/>
      <c r="G39" s="17"/>
    </row>
    <row r="40" spans="1:7" x14ac:dyDescent="0.2">
      <c r="A40" s="33" t="s">
        <v>91</v>
      </c>
      <c r="B40" s="17">
        <v>0</v>
      </c>
      <c r="C40" s="17">
        <v>0</v>
      </c>
      <c r="D40" s="17">
        <f>+B40+C40</f>
        <v>0</v>
      </c>
      <c r="E40" s="17">
        <v>0</v>
      </c>
      <c r="F40" s="17">
        <v>0</v>
      </c>
      <c r="G40" s="17">
        <f>+D40-E40</f>
        <v>0</v>
      </c>
    </row>
    <row r="41" spans="1:7" x14ac:dyDescent="0.2">
      <c r="A41" s="33"/>
      <c r="B41" s="17"/>
      <c r="C41" s="17"/>
      <c r="D41" s="17"/>
      <c r="E41" s="17"/>
      <c r="F41" s="17"/>
      <c r="G41" s="17"/>
    </row>
    <row r="42" spans="1:7" ht="22.5" x14ac:dyDescent="0.2">
      <c r="A42" s="33" t="s">
        <v>92</v>
      </c>
      <c r="B42" s="17">
        <v>0</v>
      </c>
      <c r="C42" s="17">
        <v>0</v>
      </c>
      <c r="D42" s="17">
        <f>+B42+C42</f>
        <v>0</v>
      </c>
      <c r="E42" s="17">
        <v>0</v>
      </c>
      <c r="F42" s="17">
        <v>0</v>
      </c>
      <c r="G42" s="17">
        <f>+D42-E42</f>
        <v>0</v>
      </c>
    </row>
    <row r="43" spans="1:7" x14ac:dyDescent="0.2">
      <c r="A43" s="33"/>
      <c r="B43" s="17"/>
      <c r="C43" s="17"/>
      <c r="D43" s="17"/>
      <c r="E43" s="17"/>
      <c r="F43" s="17"/>
      <c r="G43" s="17"/>
    </row>
    <row r="44" spans="1:7" ht="22.5" x14ac:dyDescent="0.2">
      <c r="A44" s="33" t="s">
        <v>93</v>
      </c>
      <c r="B44" s="17">
        <v>0</v>
      </c>
      <c r="C44" s="17">
        <v>0</v>
      </c>
      <c r="D44" s="17">
        <f>+B44+C44</f>
        <v>0</v>
      </c>
      <c r="E44" s="17">
        <v>0</v>
      </c>
      <c r="F44" s="17">
        <v>0</v>
      </c>
      <c r="G44" s="17">
        <f>+D44-E44</f>
        <v>0</v>
      </c>
    </row>
    <row r="45" spans="1:7" x14ac:dyDescent="0.2">
      <c r="A45" s="33"/>
      <c r="B45" s="17"/>
      <c r="C45" s="17"/>
      <c r="D45" s="17"/>
      <c r="E45" s="17"/>
      <c r="F45" s="17"/>
      <c r="G45" s="17"/>
    </row>
    <row r="46" spans="1:7" ht="22.5" x14ac:dyDescent="0.2">
      <c r="A46" s="33" t="s">
        <v>94</v>
      </c>
      <c r="B46" s="17">
        <v>0</v>
      </c>
      <c r="C46" s="17">
        <v>0</v>
      </c>
      <c r="D46" s="17">
        <f>+B46+C46</f>
        <v>0</v>
      </c>
      <c r="E46" s="17">
        <v>0</v>
      </c>
      <c r="F46" s="17">
        <v>0</v>
      </c>
      <c r="G46" s="17">
        <f>+D46-E46</f>
        <v>0</v>
      </c>
    </row>
    <row r="47" spans="1:7" x14ac:dyDescent="0.2">
      <c r="A47" s="33"/>
      <c r="B47" s="17"/>
      <c r="C47" s="17"/>
      <c r="D47" s="17"/>
      <c r="E47" s="17"/>
      <c r="F47" s="17"/>
      <c r="G47" s="17"/>
    </row>
    <row r="48" spans="1:7" ht="22.5" x14ac:dyDescent="0.2">
      <c r="A48" s="33" t="s">
        <v>95</v>
      </c>
      <c r="B48" s="17">
        <v>0</v>
      </c>
      <c r="C48" s="17">
        <v>0</v>
      </c>
      <c r="D48" s="17">
        <f>+B48+C48</f>
        <v>0</v>
      </c>
      <c r="E48" s="17">
        <v>0</v>
      </c>
      <c r="F48" s="17">
        <v>0</v>
      </c>
      <c r="G48" s="17">
        <f>+D48-E48</f>
        <v>0</v>
      </c>
    </row>
    <row r="49" spans="1:7" x14ac:dyDescent="0.2">
      <c r="A49" s="33"/>
      <c r="B49" s="17"/>
      <c r="C49" s="17"/>
      <c r="D49" s="17"/>
      <c r="E49" s="17"/>
      <c r="F49" s="17"/>
      <c r="G49" s="17"/>
    </row>
    <row r="50" spans="1:7" x14ac:dyDescent="0.2">
      <c r="A50" s="33" t="s">
        <v>96</v>
      </c>
      <c r="B50" s="17">
        <v>0</v>
      </c>
      <c r="C50" s="17">
        <v>0</v>
      </c>
      <c r="D50" s="17">
        <f>+B50+C50</f>
        <v>0</v>
      </c>
      <c r="E50" s="17">
        <v>0</v>
      </c>
      <c r="F50" s="17">
        <v>0</v>
      </c>
      <c r="G50" s="17">
        <f>+D50-E50</f>
        <v>0</v>
      </c>
    </row>
    <row r="51" spans="1:7" x14ac:dyDescent="0.2">
      <c r="A51" s="34"/>
      <c r="B51" s="18"/>
      <c r="C51" s="18"/>
      <c r="D51" s="18"/>
      <c r="E51" s="18"/>
      <c r="F51" s="18"/>
      <c r="G51" s="18"/>
    </row>
    <row r="52" spans="1:7" x14ac:dyDescent="0.2">
      <c r="A52" s="23" t="s">
        <v>77</v>
      </c>
      <c r="B52" s="12">
        <f>SUM(B38:B50)</f>
        <v>0</v>
      </c>
      <c r="C52" s="12">
        <f t="shared" ref="C52:G52" si="6">SUM(C38:C50)</f>
        <v>0</v>
      </c>
      <c r="D52" s="12">
        <f t="shared" si="6"/>
        <v>0</v>
      </c>
      <c r="E52" s="12">
        <f t="shared" si="6"/>
        <v>0</v>
      </c>
      <c r="F52" s="12">
        <f t="shared" si="6"/>
        <v>0</v>
      </c>
      <c r="G52" s="12">
        <f t="shared" si="6"/>
        <v>0</v>
      </c>
    </row>
  </sheetData>
  <sheetProtection formatCells="0" formatColumns="0" formatRows="0" insertRows="0" deleteRows="0" autoFilter="0"/>
  <mergeCells count="6">
    <mergeCell ref="G3:G4"/>
    <mergeCell ref="G21:G22"/>
    <mergeCell ref="G34:G35"/>
    <mergeCell ref="A1:G1"/>
    <mergeCell ref="A19:G19"/>
    <mergeCell ref="A33:G3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showGridLines="0" zoomScaleNormal="100" workbookViewId="0">
      <selection activeCell="A21" sqref="A21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45" t="s">
        <v>141</v>
      </c>
      <c r="B1" s="50"/>
      <c r="C1" s="50"/>
      <c r="D1" s="50"/>
      <c r="E1" s="50"/>
      <c r="F1" s="50"/>
      <c r="G1" s="51"/>
    </row>
    <row r="2" spans="1:7" x14ac:dyDescent="0.2">
      <c r="A2" s="24"/>
      <c r="B2" s="27" t="s">
        <v>0</v>
      </c>
      <c r="C2" s="28"/>
      <c r="D2" s="28"/>
      <c r="E2" s="28"/>
      <c r="F2" s="29"/>
      <c r="G2" s="48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9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22"/>
      <c r="B5" s="5"/>
      <c r="C5" s="5"/>
      <c r="D5" s="5"/>
      <c r="E5" s="5"/>
      <c r="F5" s="5"/>
      <c r="G5" s="5"/>
    </row>
    <row r="6" spans="1:7" x14ac:dyDescent="0.2">
      <c r="A6" s="20" t="s">
        <v>97</v>
      </c>
      <c r="B6" s="42">
        <f>SUM(B7:B14)</f>
        <v>0</v>
      </c>
      <c r="C6" s="42">
        <f>SUM(C7:C14)</f>
        <v>0</v>
      </c>
      <c r="D6" s="42">
        <f>+B6+C6</f>
        <v>0</v>
      </c>
      <c r="E6" s="42">
        <f>SUM(E7:E14)</f>
        <v>0</v>
      </c>
      <c r="F6" s="42">
        <f>SUM(F7:F14)</f>
        <v>0</v>
      </c>
      <c r="G6" s="42">
        <f>+D6-E6</f>
        <v>0</v>
      </c>
    </row>
    <row r="7" spans="1:7" x14ac:dyDescent="0.2">
      <c r="A7" s="30" t="s">
        <v>98</v>
      </c>
      <c r="B7" s="6">
        <v>0</v>
      </c>
      <c r="C7" s="6">
        <v>0</v>
      </c>
      <c r="D7" s="6">
        <f t="shared" ref="D7:D40" si="0">+B7+C7</f>
        <v>0</v>
      </c>
      <c r="E7" s="6">
        <v>0</v>
      </c>
      <c r="F7" s="6">
        <v>0</v>
      </c>
      <c r="G7" s="6">
        <f t="shared" ref="G7:G40" si="1">+D7-E7</f>
        <v>0</v>
      </c>
    </row>
    <row r="8" spans="1:7" x14ac:dyDescent="0.2">
      <c r="A8" s="30" t="s">
        <v>99</v>
      </c>
      <c r="B8" s="6">
        <v>0</v>
      </c>
      <c r="C8" s="6">
        <v>0</v>
      </c>
      <c r="D8" s="6">
        <f t="shared" si="0"/>
        <v>0</v>
      </c>
      <c r="E8" s="6">
        <v>0</v>
      </c>
      <c r="F8" s="6">
        <v>0</v>
      </c>
      <c r="G8" s="6">
        <f t="shared" si="1"/>
        <v>0</v>
      </c>
    </row>
    <row r="9" spans="1:7" x14ac:dyDescent="0.2">
      <c r="A9" s="30" t="s">
        <v>132</v>
      </c>
      <c r="B9" s="6">
        <v>0</v>
      </c>
      <c r="C9" s="6">
        <v>0</v>
      </c>
      <c r="D9" s="6">
        <f t="shared" si="0"/>
        <v>0</v>
      </c>
      <c r="E9" s="6">
        <v>0</v>
      </c>
      <c r="F9" s="6">
        <v>0</v>
      </c>
      <c r="G9" s="6">
        <f t="shared" si="1"/>
        <v>0</v>
      </c>
    </row>
    <row r="10" spans="1:7" x14ac:dyDescent="0.2">
      <c r="A10" s="30" t="s">
        <v>100</v>
      </c>
      <c r="B10" s="6">
        <v>0</v>
      </c>
      <c r="C10" s="6">
        <v>0</v>
      </c>
      <c r="D10" s="6">
        <f t="shared" si="0"/>
        <v>0</v>
      </c>
      <c r="E10" s="6">
        <v>0</v>
      </c>
      <c r="F10" s="6">
        <v>0</v>
      </c>
      <c r="G10" s="6">
        <f t="shared" si="1"/>
        <v>0</v>
      </c>
    </row>
    <row r="11" spans="1:7" x14ac:dyDescent="0.2">
      <c r="A11" s="30" t="s">
        <v>101</v>
      </c>
      <c r="B11" s="6">
        <v>0</v>
      </c>
      <c r="C11" s="6">
        <v>0</v>
      </c>
      <c r="D11" s="6">
        <f t="shared" si="0"/>
        <v>0</v>
      </c>
      <c r="E11" s="6">
        <v>0</v>
      </c>
      <c r="F11" s="6">
        <v>0</v>
      </c>
      <c r="G11" s="6">
        <f t="shared" si="1"/>
        <v>0</v>
      </c>
    </row>
    <row r="12" spans="1:7" x14ac:dyDescent="0.2">
      <c r="A12" s="30" t="s">
        <v>102</v>
      </c>
      <c r="B12" s="6">
        <v>0</v>
      </c>
      <c r="C12" s="6">
        <v>0</v>
      </c>
      <c r="D12" s="6">
        <f t="shared" si="0"/>
        <v>0</v>
      </c>
      <c r="E12" s="6">
        <v>0</v>
      </c>
      <c r="F12" s="6">
        <v>0</v>
      </c>
      <c r="G12" s="6">
        <f t="shared" si="1"/>
        <v>0</v>
      </c>
    </row>
    <row r="13" spans="1:7" x14ac:dyDescent="0.2">
      <c r="A13" s="30" t="s">
        <v>103</v>
      </c>
      <c r="B13" s="6">
        <v>0</v>
      </c>
      <c r="C13" s="6">
        <v>0</v>
      </c>
      <c r="D13" s="6">
        <f t="shared" si="0"/>
        <v>0</v>
      </c>
      <c r="E13" s="6">
        <v>0</v>
      </c>
      <c r="F13" s="6">
        <v>0</v>
      </c>
      <c r="G13" s="6">
        <f t="shared" si="1"/>
        <v>0</v>
      </c>
    </row>
    <row r="14" spans="1:7" x14ac:dyDescent="0.2">
      <c r="A14" s="30" t="s">
        <v>36</v>
      </c>
      <c r="B14" s="6">
        <v>0</v>
      </c>
      <c r="C14" s="6">
        <v>0</v>
      </c>
      <c r="D14" s="6">
        <f t="shared" si="0"/>
        <v>0</v>
      </c>
      <c r="E14" s="6">
        <v>0</v>
      </c>
      <c r="F14" s="6">
        <v>0</v>
      </c>
      <c r="G14" s="6">
        <f t="shared" si="1"/>
        <v>0</v>
      </c>
    </row>
    <row r="15" spans="1:7" x14ac:dyDescent="0.2">
      <c r="A15" s="21"/>
      <c r="B15" s="6"/>
      <c r="C15" s="6"/>
      <c r="D15" s="6"/>
      <c r="E15" s="6"/>
      <c r="F15" s="6"/>
      <c r="G15" s="6"/>
    </row>
    <row r="16" spans="1:7" x14ac:dyDescent="0.2">
      <c r="A16" s="20" t="s">
        <v>104</v>
      </c>
      <c r="B16" s="42">
        <f>SUM(B17:B23)</f>
        <v>62151428</v>
      </c>
      <c r="C16" s="42">
        <f>SUM(C17:C23)</f>
        <v>40080330.600000001</v>
      </c>
      <c r="D16" s="42">
        <f t="shared" si="0"/>
        <v>102231758.59999999</v>
      </c>
      <c r="E16" s="42">
        <f>SUM(E17:E23)</f>
        <v>100501345.27</v>
      </c>
      <c r="F16" s="42">
        <f>SUM(F17:F23)</f>
        <v>99673382.849999994</v>
      </c>
      <c r="G16" s="42">
        <f t="shared" si="1"/>
        <v>1730413.3299999982</v>
      </c>
    </row>
    <row r="17" spans="1:7" x14ac:dyDescent="0.2">
      <c r="A17" s="30" t="s">
        <v>105</v>
      </c>
      <c r="B17" s="6">
        <v>0</v>
      </c>
      <c r="C17" s="6">
        <v>0</v>
      </c>
      <c r="D17" s="6">
        <f t="shared" si="0"/>
        <v>0</v>
      </c>
      <c r="E17" s="6">
        <v>0</v>
      </c>
      <c r="F17" s="6">
        <v>0</v>
      </c>
      <c r="G17" s="6">
        <f t="shared" si="1"/>
        <v>0</v>
      </c>
    </row>
    <row r="18" spans="1:7" x14ac:dyDescent="0.2">
      <c r="A18" s="30" t="s">
        <v>106</v>
      </c>
      <c r="B18" s="6">
        <v>0</v>
      </c>
      <c r="C18" s="6">
        <v>0</v>
      </c>
      <c r="D18" s="6">
        <f t="shared" si="0"/>
        <v>0</v>
      </c>
      <c r="E18" s="6">
        <v>0</v>
      </c>
      <c r="F18" s="6">
        <v>0</v>
      </c>
      <c r="G18" s="6">
        <f t="shared" si="1"/>
        <v>0</v>
      </c>
    </row>
    <row r="19" spans="1:7" x14ac:dyDescent="0.2">
      <c r="A19" s="30" t="s">
        <v>107</v>
      </c>
      <c r="B19" s="6">
        <v>0</v>
      </c>
      <c r="C19" s="6">
        <v>0</v>
      </c>
      <c r="D19" s="6">
        <f t="shared" si="0"/>
        <v>0</v>
      </c>
      <c r="E19" s="6">
        <v>0</v>
      </c>
      <c r="F19" s="6">
        <v>0</v>
      </c>
      <c r="G19" s="6">
        <f t="shared" si="1"/>
        <v>0</v>
      </c>
    </row>
    <row r="20" spans="1:7" x14ac:dyDescent="0.2">
      <c r="A20" s="30" t="s">
        <v>108</v>
      </c>
      <c r="B20" s="6">
        <v>0</v>
      </c>
      <c r="C20" s="6">
        <v>0</v>
      </c>
      <c r="D20" s="6">
        <f t="shared" si="0"/>
        <v>0</v>
      </c>
      <c r="E20" s="6">
        <v>0</v>
      </c>
      <c r="F20" s="6">
        <v>0</v>
      </c>
      <c r="G20" s="6">
        <f t="shared" si="1"/>
        <v>0</v>
      </c>
    </row>
    <row r="21" spans="1:7" x14ac:dyDescent="0.2">
      <c r="A21" s="30" t="s">
        <v>109</v>
      </c>
      <c r="B21" s="6">
        <v>62151428</v>
      </c>
      <c r="C21" s="6">
        <v>40080330.600000001</v>
      </c>
      <c r="D21" s="6">
        <f t="shared" si="0"/>
        <v>102231758.59999999</v>
      </c>
      <c r="E21" s="6">
        <v>100501345.27</v>
      </c>
      <c r="F21" s="6">
        <v>99673382.849999994</v>
      </c>
      <c r="G21" s="6">
        <f t="shared" si="1"/>
        <v>1730413.3299999982</v>
      </c>
    </row>
    <row r="22" spans="1:7" x14ac:dyDescent="0.2">
      <c r="A22" s="30" t="s">
        <v>110</v>
      </c>
      <c r="B22" s="6">
        <v>0</v>
      </c>
      <c r="C22" s="6">
        <v>0</v>
      </c>
      <c r="D22" s="6">
        <f t="shared" si="0"/>
        <v>0</v>
      </c>
      <c r="E22" s="6">
        <v>0</v>
      </c>
      <c r="F22" s="6">
        <v>0</v>
      </c>
      <c r="G22" s="6">
        <f t="shared" si="1"/>
        <v>0</v>
      </c>
    </row>
    <row r="23" spans="1:7" x14ac:dyDescent="0.2">
      <c r="A23" s="30" t="s">
        <v>111</v>
      </c>
      <c r="B23" s="6">
        <v>0</v>
      </c>
      <c r="C23" s="6">
        <v>0</v>
      </c>
      <c r="D23" s="6">
        <f t="shared" si="0"/>
        <v>0</v>
      </c>
      <c r="E23" s="6">
        <v>0</v>
      </c>
      <c r="F23" s="6">
        <v>0</v>
      </c>
      <c r="G23" s="6">
        <f t="shared" si="1"/>
        <v>0</v>
      </c>
    </row>
    <row r="24" spans="1:7" x14ac:dyDescent="0.2">
      <c r="A24" s="21"/>
      <c r="B24" s="6"/>
      <c r="C24" s="6"/>
      <c r="D24" s="6"/>
      <c r="E24" s="6"/>
      <c r="F24" s="6"/>
      <c r="G24" s="6"/>
    </row>
    <row r="25" spans="1:7" x14ac:dyDescent="0.2">
      <c r="A25" s="20" t="s">
        <v>112</v>
      </c>
      <c r="B25" s="42">
        <f>SUM(B26:B34)</f>
        <v>0</v>
      </c>
      <c r="C25" s="42">
        <f>SUM(C26:C34)</f>
        <v>0</v>
      </c>
      <c r="D25" s="42">
        <f t="shared" si="0"/>
        <v>0</v>
      </c>
      <c r="E25" s="42">
        <f>SUM(E26:E34)</f>
        <v>0</v>
      </c>
      <c r="F25" s="42">
        <f>SUM(F26:F34)</f>
        <v>0</v>
      </c>
      <c r="G25" s="42">
        <f t="shared" si="1"/>
        <v>0</v>
      </c>
    </row>
    <row r="26" spans="1:7" x14ac:dyDescent="0.2">
      <c r="A26" s="30" t="s">
        <v>113</v>
      </c>
      <c r="B26" s="6">
        <v>0</v>
      </c>
      <c r="C26" s="6">
        <v>0</v>
      </c>
      <c r="D26" s="6">
        <f t="shared" si="0"/>
        <v>0</v>
      </c>
      <c r="E26" s="6">
        <v>0</v>
      </c>
      <c r="F26" s="6">
        <v>0</v>
      </c>
      <c r="G26" s="6">
        <f t="shared" si="1"/>
        <v>0</v>
      </c>
    </row>
    <row r="27" spans="1:7" x14ac:dyDescent="0.2">
      <c r="A27" s="30" t="s">
        <v>114</v>
      </c>
      <c r="B27" s="6">
        <v>0</v>
      </c>
      <c r="C27" s="6">
        <v>0</v>
      </c>
      <c r="D27" s="6">
        <f t="shared" si="0"/>
        <v>0</v>
      </c>
      <c r="E27" s="6">
        <v>0</v>
      </c>
      <c r="F27" s="6">
        <v>0</v>
      </c>
      <c r="G27" s="6">
        <f t="shared" si="1"/>
        <v>0</v>
      </c>
    </row>
    <row r="28" spans="1:7" x14ac:dyDescent="0.2">
      <c r="A28" s="30" t="s">
        <v>115</v>
      </c>
      <c r="B28" s="6">
        <v>0</v>
      </c>
      <c r="C28" s="6">
        <v>0</v>
      </c>
      <c r="D28" s="6">
        <f t="shared" si="0"/>
        <v>0</v>
      </c>
      <c r="E28" s="6">
        <v>0</v>
      </c>
      <c r="F28" s="6">
        <v>0</v>
      </c>
      <c r="G28" s="6">
        <f t="shared" si="1"/>
        <v>0</v>
      </c>
    </row>
    <row r="29" spans="1:7" x14ac:dyDescent="0.2">
      <c r="A29" s="30" t="s">
        <v>116</v>
      </c>
      <c r="B29" s="6">
        <v>0</v>
      </c>
      <c r="C29" s="6">
        <v>0</v>
      </c>
      <c r="D29" s="6">
        <f t="shared" si="0"/>
        <v>0</v>
      </c>
      <c r="E29" s="6">
        <v>0</v>
      </c>
      <c r="F29" s="6">
        <v>0</v>
      </c>
      <c r="G29" s="6">
        <f t="shared" si="1"/>
        <v>0</v>
      </c>
    </row>
    <row r="30" spans="1:7" x14ac:dyDescent="0.2">
      <c r="A30" s="30" t="s">
        <v>117</v>
      </c>
      <c r="B30" s="6">
        <v>0</v>
      </c>
      <c r="C30" s="6">
        <v>0</v>
      </c>
      <c r="D30" s="6">
        <f t="shared" si="0"/>
        <v>0</v>
      </c>
      <c r="E30" s="6">
        <v>0</v>
      </c>
      <c r="F30" s="6">
        <v>0</v>
      </c>
      <c r="G30" s="6">
        <f t="shared" si="1"/>
        <v>0</v>
      </c>
    </row>
    <row r="31" spans="1:7" x14ac:dyDescent="0.2">
      <c r="A31" s="30" t="s">
        <v>118</v>
      </c>
      <c r="B31" s="6">
        <v>0</v>
      </c>
      <c r="C31" s="6">
        <v>0</v>
      </c>
      <c r="D31" s="6">
        <f t="shared" si="0"/>
        <v>0</v>
      </c>
      <c r="E31" s="6">
        <v>0</v>
      </c>
      <c r="F31" s="6">
        <v>0</v>
      </c>
      <c r="G31" s="6">
        <f t="shared" si="1"/>
        <v>0</v>
      </c>
    </row>
    <row r="32" spans="1:7" x14ac:dyDescent="0.2">
      <c r="A32" s="30" t="s">
        <v>119</v>
      </c>
      <c r="B32" s="6">
        <v>0</v>
      </c>
      <c r="C32" s="6">
        <v>0</v>
      </c>
      <c r="D32" s="6">
        <f t="shared" si="0"/>
        <v>0</v>
      </c>
      <c r="E32" s="6">
        <v>0</v>
      </c>
      <c r="F32" s="6">
        <v>0</v>
      </c>
      <c r="G32" s="6">
        <f t="shared" si="1"/>
        <v>0</v>
      </c>
    </row>
    <row r="33" spans="1:7" x14ac:dyDescent="0.2">
      <c r="A33" s="30" t="s">
        <v>120</v>
      </c>
      <c r="B33" s="6">
        <v>0</v>
      </c>
      <c r="C33" s="6">
        <v>0</v>
      </c>
      <c r="D33" s="6">
        <f t="shared" si="0"/>
        <v>0</v>
      </c>
      <c r="E33" s="6">
        <v>0</v>
      </c>
      <c r="F33" s="6">
        <v>0</v>
      </c>
      <c r="G33" s="6">
        <f t="shared" si="1"/>
        <v>0</v>
      </c>
    </row>
    <row r="34" spans="1:7" x14ac:dyDescent="0.2">
      <c r="A34" s="30" t="s">
        <v>121</v>
      </c>
      <c r="B34" s="6">
        <v>0</v>
      </c>
      <c r="C34" s="6">
        <v>0</v>
      </c>
      <c r="D34" s="6">
        <f t="shared" si="0"/>
        <v>0</v>
      </c>
      <c r="E34" s="6">
        <v>0</v>
      </c>
      <c r="F34" s="6">
        <v>0</v>
      </c>
      <c r="G34" s="6">
        <f t="shared" si="1"/>
        <v>0</v>
      </c>
    </row>
    <row r="35" spans="1:7" x14ac:dyDescent="0.2">
      <c r="A35" s="21"/>
      <c r="B35" s="6"/>
      <c r="C35" s="6"/>
      <c r="D35" s="6"/>
      <c r="E35" s="6"/>
      <c r="F35" s="6"/>
      <c r="G35" s="6"/>
    </row>
    <row r="36" spans="1:7" x14ac:dyDescent="0.2">
      <c r="A36" s="20" t="s">
        <v>122</v>
      </c>
      <c r="B36" s="42">
        <f>SUM(B37:B40)</f>
        <v>0</v>
      </c>
      <c r="C36" s="42">
        <f>SUM(C37:C40)</f>
        <v>0</v>
      </c>
      <c r="D36" s="42">
        <f t="shared" si="0"/>
        <v>0</v>
      </c>
      <c r="E36" s="42">
        <f>SUM(E37:E40)</f>
        <v>0</v>
      </c>
      <c r="F36" s="42">
        <f>SUM(F37:F40)</f>
        <v>0</v>
      </c>
      <c r="G36" s="42">
        <f t="shared" si="1"/>
        <v>0</v>
      </c>
    </row>
    <row r="37" spans="1:7" x14ac:dyDescent="0.2">
      <c r="A37" s="30" t="s">
        <v>123</v>
      </c>
      <c r="B37" s="6">
        <v>0</v>
      </c>
      <c r="C37" s="6">
        <v>0</v>
      </c>
      <c r="D37" s="6">
        <f t="shared" si="0"/>
        <v>0</v>
      </c>
      <c r="E37" s="6">
        <v>0</v>
      </c>
      <c r="F37" s="6">
        <v>0</v>
      </c>
      <c r="G37" s="6">
        <f t="shared" si="1"/>
        <v>0</v>
      </c>
    </row>
    <row r="38" spans="1:7" ht="22.5" x14ac:dyDescent="0.2">
      <c r="A38" s="30" t="s">
        <v>124</v>
      </c>
      <c r="B38" s="6">
        <v>0</v>
      </c>
      <c r="C38" s="6">
        <v>0</v>
      </c>
      <c r="D38" s="6">
        <f t="shared" si="0"/>
        <v>0</v>
      </c>
      <c r="E38" s="6">
        <v>0</v>
      </c>
      <c r="F38" s="6">
        <v>0</v>
      </c>
      <c r="G38" s="6">
        <f t="shared" si="1"/>
        <v>0</v>
      </c>
    </row>
    <row r="39" spans="1:7" x14ac:dyDescent="0.2">
      <c r="A39" s="30" t="s">
        <v>125</v>
      </c>
      <c r="B39" s="6">
        <v>0</v>
      </c>
      <c r="C39" s="6">
        <v>0</v>
      </c>
      <c r="D39" s="6">
        <f t="shared" si="0"/>
        <v>0</v>
      </c>
      <c r="E39" s="6">
        <v>0</v>
      </c>
      <c r="F39" s="6">
        <v>0</v>
      </c>
      <c r="G39" s="6">
        <f t="shared" si="1"/>
        <v>0</v>
      </c>
    </row>
    <row r="40" spans="1:7" x14ac:dyDescent="0.2">
      <c r="A40" s="30" t="s">
        <v>126</v>
      </c>
      <c r="B40" s="6">
        <v>0</v>
      </c>
      <c r="C40" s="6">
        <v>0</v>
      </c>
      <c r="D40" s="6">
        <f t="shared" si="0"/>
        <v>0</v>
      </c>
      <c r="E40" s="6">
        <v>0</v>
      </c>
      <c r="F40" s="6">
        <v>0</v>
      </c>
      <c r="G40" s="6">
        <f t="shared" si="1"/>
        <v>0</v>
      </c>
    </row>
    <row r="41" spans="1:7" x14ac:dyDescent="0.2">
      <c r="A41" s="21"/>
      <c r="B41" s="6"/>
      <c r="C41" s="6"/>
      <c r="D41" s="6"/>
      <c r="E41" s="6"/>
      <c r="F41" s="6"/>
      <c r="G41" s="6"/>
    </row>
    <row r="42" spans="1:7" x14ac:dyDescent="0.2">
      <c r="A42" s="23" t="s">
        <v>77</v>
      </c>
      <c r="B42" s="12">
        <f>+B6+B16+B25+B36</f>
        <v>62151428</v>
      </c>
      <c r="C42" s="12">
        <f t="shared" ref="C42:G42" si="2">+C6+C16+C25+C36</f>
        <v>40080330.600000001</v>
      </c>
      <c r="D42" s="12">
        <f t="shared" si="2"/>
        <v>102231758.59999999</v>
      </c>
      <c r="E42" s="12">
        <f t="shared" si="2"/>
        <v>100501345.27</v>
      </c>
      <c r="F42" s="12">
        <f t="shared" si="2"/>
        <v>99673382.849999994</v>
      </c>
      <c r="G42" s="12">
        <f t="shared" si="2"/>
        <v>1730413.3299999982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schemas.microsoft.com/office/infopath/2007/PartnerControls"/>
    <ds:schemaRef ds:uri="0c865bf4-0f22-4e4d-b041-7b0c1657e5a8"/>
    <ds:schemaRef ds:uri="http://purl.org/dc/dcmitype/"/>
    <ds:schemaRef ds:uri="6aa8a68a-ab09-4ac8-a697-fdce915bc567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Contador</cp:lastModifiedBy>
  <cp:revision/>
  <dcterms:created xsi:type="dcterms:W3CDTF">2014-02-10T03:37:14Z</dcterms:created>
  <dcterms:modified xsi:type="dcterms:W3CDTF">2025-01-21T16:16:21Z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